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50" yWindow="600" windowWidth="27225" windowHeight="11955"/>
  </bookViews>
  <sheets>
    <sheet name="Rekapitulace stavby" sheetId="1" r:id="rId1"/>
    <sheet name="SO 01 - Hranice - Polom T..." sheetId="2" r:id="rId2"/>
    <sheet name="SO 02 - Hranice - Polom T..." sheetId="3" r:id="rId3"/>
    <sheet name="SO 03 - Hranice - Polom T..." sheetId="4" r:id="rId4"/>
    <sheet name="VON - Výměna kolejnic v ú..." sheetId="5" r:id="rId5"/>
  </sheets>
  <definedNames>
    <definedName name="_xlnm._FilterDatabase" localSheetId="1" hidden="1">'SO 01 - Hranice - Polom T...'!$C$118:$K$198</definedName>
    <definedName name="_xlnm._FilterDatabase" localSheetId="2" hidden="1">'SO 02 - Hranice - Polom T...'!$C$118:$K$204</definedName>
    <definedName name="_xlnm._FilterDatabase" localSheetId="3" hidden="1">'SO 03 - Hranice - Polom T...'!$C$118:$K$176</definedName>
    <definedName name="_xlnm._FilterDatabase" localSheetId="4" hidden="1">'VON - Výměna kolejnic v ú...'!$C$116:$K$130</definedName>
    <definedName name="_xlnm.Print_Titles" localSheetId="0">'Rekapitulace stavby'!$92:$92</definedName>
    <definedName name="_xlnm.Print_Titles" localSheetId="1">'SO 01 - Hranice - Polom T...'!$118:$118</definedName>
    <definedName name="_xlnm.Print_Titles" localSheetId="2">'SO 02 - Hranice - Polom T...'!$118:$118</definedName>
    <definedName name="_xlnm.Print_Titles" localSheetId="3">'SO 03 - Hranice - Polom T...'!$118:$118</definedName>
    <definedName name="_xlnm.Print_Titles" localSheetId="4">'VON - Výměna kolejnic v ú...'!$116:$116</definedName>
    <definedName name="_xlnm.Print_Area" localSheetId="0">'Rekapitulace stavby'!$D$4:$AO$76,'Rekapitulace stavby'!$C$82:$AQ$99</definedName>
    <definedName name="_xlnm.Print_Area" localSheetId="1">'SO 01 - Hranice - Polom T...'!$C$4:$J$39,'SO 01 - Hranice - Polom T...'!$C$50:$J$76,'SO 01 - Hranice - Polom T...'!$C$82:$J$100,'SO 01 - Hranice - Polom T...'!$C$106:$K$198</definedName>
    <definedName name="_xlnm.Print_Area" localSheetId="2">'SO 02 - Hranice - Polom T...'!$C$4:$J$39,'SO 02 - Hranice - Polom T...'!$C$50:$J$76,'SO 02 - Hranice - Polom T...'!$C$82:$J$100,'SO 02 - Hranice - Polom T...'!$C$106:$K$204</definedName>
    <definedName name="_xlnm.Print_Area" localSheetId="3">'SO 03 - Hranice - Polom T...'!$C$4:$J$39,'SO 03 - Hranice - Polom T...'!$C$50:$J$76,'SO 03 - Hranice - Polom T...'!$C$82:$J$100,'SO 03 - Hranice - Polom T...'!$C$106:$K$176</definedName>
    <definedName name="_xlnm.Print_Area" localSheetId="4">'VON - Výměna kolejnic v ú...'!$C$4:$J$39,'VON - Výměna kolejnic v ú...'!$C$50:$J$76,'VON - Výměna kolejnic v ú...'!$C$82:$J$98,'VON - Výměna kolejnic v ú...'!$C$104:$K$130</definedName>
  </definedNames>
  <calcPr calcId="145621"/>
</workbook>
</file>

<file path=xl/calcChain.xml><?xml version="1.0" encoding="utf-8"?>
<calcChain xmlns="http://schemas.openxmlformats.org/spreadsheetml/2006/main">
  <c r="J37" i="5" l="1"/>
  <c r="J36" i="5"/>
  <c r="AY98" i="1" s="1"/>
  <c r="J35" i="5"/>
  <c r="AX98" i="1"/>
  <c r="BI129" i="5"/>
  <c r="BH129" i="5"/>
  <c r="BG129" i="5"/>
  <c r="BF129" i="5"/>
  <c r="T129" i="5"/>
  <c r="R129" i="5"/>
  <c r="P129" i="5"/>
  <c r="BI126" i="5"/>
  <c r="BH126" i="5"/>
  <c r="BG126" i="5"/>
  <c r="BF126" i="5"/>
  <c r="T126" i="5"/>
  <c r="R126" i="5"/>
  <c r="P126" i="5"/>
  <c r="BI123" i="5"/>
  <c r="BH123" i="5"/>
  <c r="BG123" i="5"/>
  <c r="BF123" i="5"/>
  <c r="T123" i="5"/>
  <c r="R123" i="5"/>
  <c r="P123" i="5"/>
  <c r="BI121" i="5"/>
  <c r="BH121" i="5"/>
  <c r="BG121" i="5"/>
  <c r="BF121" i="5"/>
  <c r="T121" i="5"/>
  <c r="R121" i="5"/>
  <c r="P121" i="5"/>
  <c r="BI119" i="5"/>
  <c r="BH119" i="5"/>
  <c r="BG119" i="5"/>
  <c r="BF119" i="5"/>
  <c r="T119" i="5"/>
  <c r="R119" i="5"/>
  <c r="P119" i="5"/>
  <c r="F113" i="5"/>
  <c r="F111" i="5"/>
  <c r="E109" i="5"/>
  <c r="F91" i="5"/>
  <c r="F89" i="5"/>
  <c r="E87" i="5"/>
  <c r="J24" i="5"/>
  <c r="E24" i="5"/>
  <c r="J114" i="5" s="1"/>
  <c r="J23" i="5"/>
  <c r="J21" i="5"/>
  <c r="E21" i="5"/>
  <c r="J113" i="5" s="1"/>
  <c r="J20" i="5"/>
  <c r="J18" i="5"/>
  <c r="E18" i="5"/>
  <c r="F114" i="5" s="1"/>
  <c r="J17" i="5"/>
  <c r="J12" i="5"/>
  <c r="J111" i="5"/>
  <c r="E7" i="5"/>
  <c r="E85" i="5"/>
  <c r="J37" i="4"/>
  <c r="J36" i="4"/>
  <c r="AY97" i="1" s="1"/>
  <c r="J35" i="4"/>
  <c r="AX97" i="1" s="1"/>
  <c r="BI173" i="4"/>
  <c r="BH173" i="4"/>
  <c r="BG173" i="4"/>
  <c r="BF173" i="4"/>
  <c r="T173" i="4"/>
  <c r="R173" i="4"/>
  <c r="P173" i="4"/>
  <c r="BI169" i="4"/>
  <c r="BH169" i="4"/>
  <c r="BG169" i="4"/>
  <c r="BF169" i="4"/>
  <c r="T169" i="4"/>
  <c r="R169" i="4"/>
  <c r="P169" i="4"/>
  <c r="BI166" i="4"/>
  <c r="BH166" i="4"/>
  <c r="BG166" i="4"/>
  <c r="BF166" i="4"/>
  <c r="T166" i="4"/>
  <c r="R166" i="4"/>
  <c r="P166" i="4"/>
  <c r="BI162" i="4"/>
  <c r="BH162" i="4"/>
  <c r="BG162" i="4"/>
  <c r="BF162" i="4"/>
  <c r="T162" i="4"/>
  <c r="R162" i="4"/>
  <c r="P162" i="4"/>
  <c r="BI159" i="4"/>
  <c r="BH159" i="4"/>
  <c r="BG159" i="4"/>
  <c r="BF159" i="4"/>
  <c r="T159" i="4"/>
  <c r="R159" i="4"/>
  <c r="P159" i="4"/>
  <c r="BI155" i="4"/>
  <c r="BH155" i="4"/>
  <c r="BG155" i="4"/>
  <c r="BF155" i="4"/>
  <c r="T155" i="4"/>
  <c r="R155" i="4"/>
  <c r="P155" i="4"/>
  <c r="BI152" i="4"/>
  <c r="BH152" i="4"/>
  <c r="BG152" i="4"/>
  <c r="BF152" i="4"/>
  <c r="T152" i="4"/>
  <c r="R152" i="4"/>
  <c r="P152" i="4"/>
  <c r="BI150" i="4"/>
  <c r="BH150" i="4"/>
  <c r="BG150" i="4"/>
  <c r="BF150" i="4"/>
  <c r="T150" i="4"/>
  <c r="R150" i="4"/>
  <c r="P150" i="4"/>
  <c r="BI148" i="4"/>
  <c r="BH148" i="4"/>
  <c r="BG148" i="4"/>
  <c r="BF148" i="4"/>
  <c r="T148" i="4"/>
  <c r="R148" i="4"/>
  <c r="P148" i="4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41" i="4"/>
  <c r="BH141" i="4"/>
  <c r="BG141" i="4"/>
  <c r="BF141" i="4"/>
  <c r="T141" i="4"/>
  <c r="R141" i="4"/>
  <c r="P141" i="4"/>
  <c r="BI138" i="4"/>
  <c r="BH138" i="4"/>
  <c r="BG138" i="4"/>
  <c r="BF138" i="4"/>
  <c r="T138" i="4"/>
  <c r="R138" i="4"/>
  <c r="P138" i="4"/>
  <c r="BI134" i="4"/>
  <c r="BH134" i="4"/>
  <c r="BG134" i="4"/>
  <c r="BF134" i="4"/>
  <c r="T134" i="4"/>
  <c r="R134" i="4"/>
  <c r="P134" i="4"/>
  <c r="BI132" i="4"/>
  <c r="BH132" i="4"/>
  <c r="BG132" i="4"/>
  <c r="BF132" i="4"/>
  <c r="T132" i="4"/>
  <c r="R132" i="4"/>
  <c r="P132" i="4"/>
  <c r="BI130" i="4"/>
  <c r="BH130" i="4"/>
  <c r="BG130" i="4"/>
  <c r="BF130" i="4"/>
  <c r="T130" i="4"/>
  <c r="R130" i="4"/>
  <c r="P130" i="4"/>
  <c r="BI128" i="4"/>
  <c r="BH128" i="4"/>
  <c r="BG128" i="4"/>
  <c r="BF128" i="4"/>
  <c r="T128" i="4"/>
  <c r="R128" i="4"/>
  <c r="P128" i="4"/>
  <c r="BI125" i="4"/>
  <c r="BH125" i="4"/>
  <c r="BG125" i="4"/>
  <c r="BF125" i="4"/>
  <c r="T125" i="4"/>
  <c r="R125" i="4"/>
  <c r="P125" i="4"/>
  <c r="BI122" i="4"/>
  <c r="BH122" i="4"/>
  <c r="BG122" i="4"/>
  <c r="BF122" i="4"/>
  <c r="T122" i="4"/>
  <c r="R122" i="4"/>
  <c r="P122" i="4"/>
  <c r="F115" i="4"/>
  <c r="F113" i="4"/>
  <c r="E111" i="4"/>
  <c r="F91" i="4"/>
  <c r="F89" i="4"/>
  <c r="E87" i="4"/>
  <c r="J24" i="4"/>
  <c r="E24" i="4"/>
  <c r="J116" i="4" s="1"/>
  <c r="J23" i="4"/>
  <c r="J21" i="4"/>
  <c r="E21" i="4"/>
  <c r="J115" i="4" s="1"/>
  <c r="J20" i="4"/>
  <c r="J18" i="4"/>
  <c r="E18" i="4"/>
  <c r="F116" i="4" s="1"/>
  <c r="J17" i="4"/>
  <c r="J12" i="4"/>
  <c r="J113" i="4"/>
  <c r="E7" i="4"/>
  <c r="E109" i="4"/>
  <c r="J37" i="3"/>
  <c r="J36" i="3"/>
  <c r="AY96" i="1" s="1"/>
  <c r="J35" i="3"/>
  <c r="AX96" i="1"/>
  <c r="BI201" i="3"/>
  <c r="BH201" i="3"/>
  <c r="BG201" i="3"/>
  <c r="BF201" i="3"/>
  <c r="T201" i="3"/>
  <c r="R201" i="3"/>
  <c r="P201" i="3"/>
  <c r="BI197" i="3"/>
  <c r="BH197" i="3"/>
  <c r="BG197" i="3"/>
  <c r="BF197" i="3"/>
  <c r="T197" i="3"/>
  <c r="R197" i="3"/>
  <c r="P197" i="3"/>
  <c r="BI194" i="3"/>
  <c r="BH194" i="3"/>
  <c r="BG194" i="3"/>
  <c r="BF194" i="3"/>
  <c r="T194" i="3"/>
  <c r="R194" i="3"/>
  <c r="P194" i="3"/>
  <c r="BI190" i="3"/>
  <c r="BH190" i="3"/>
  <c r="BG190" i="3"/>
  <c r="BF190" i="3"/>
  <c r="T190" i="3"/>
  <c r="R190" i="3"/>
  <c r="P190" i="3"/>
  <c r="BI187" i="3"/>
  <c r="BH187" i="3"/>
  <c r="BG187" i="3"/>
  <c r="BF187" i="3"/>
  <c r="T187" i="3"/>
  <c r="R187" i="3"/>
  <c r="P187" i="3"/>
  <c r="BI183" i="3"/>
  <c r="BH183" i="3"/>
  <c r="BG183" i="3"/>
  <c r="BF183" i="3"/>
  <c r="T183" i="3"/>
  <c r="R183" i="3"/>
  <c r="P183" i="3"/>
  <c r="BI180" i="3"/>
  <c r="BH180" i="3"/>
  <c r="BG180" i="3"/>
  <c r="BF180" i="3"/>
  <c r="T180" i="3"/>
  <c r="R180" i="3"/>
  <c r="P180" i="3"/>
  <c r="BI178" i="3"/>
  <c r="BH178" i="3"/>
  <c r="BG178" i="3"/>
  <c r="BF178" i="3"/>
  <c r="T178" i="3"/>
  <c r="R178" i="3"/>
  <c r="P178" i="3"/>
  <c r="BI176" i="3"/>
  <c r="BH176" i="3"/>
  <c r="BG176" i="3"/>
  <c r="BF176" i="3"/>
  <c r="T176" i="3"/>
  <c r="R176" i="3"/>
  <c r="P176" i="3"/>
  <c r="BI173" i="3"/>
  <c r="BH173" i="3"/>
  <c r="BG173" i="3"/>
  <c r="BF173" i="3"/>
  <c r="T173" i="3"/>
  <c r="R173" i="3"/>
  <c r="P173" i="3"/>
  <c r="BI170" i="3"/>
  <c r="BH170" i="3"/>
  <c r="BG170" i="3"/>
  <c r="BF170" i="3"/>
  <c r="T170" i="3"/>
  <c r="R170" i="3"/>
  <c r="P170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4" i="3"/>
  <c r="BH164" i="3"/>
  <c r="BG164" i="3"/>
  <c r="BF164" i="3"/>
  <c r="T164" i="3"/>
  <c r="R164" i="3"/>
  <c r="P164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1" i="3"/>
  <c r="BH151" i="3"/>
  <c r="BG151" i="3"/>
  <c r="BF151" i="3"/>
  <c r="T151" i="3"/>
  <c r="R151" i="3"/>
  <c r="P151" i="3"/>
  <c r="BI148" i="3"/>
  <c r="BH148" i="3"/>
  <c r="BG148" i="3"/>
  <c r="BF148" i="3"/>
  <c r="T148" i="3"/>
  <c r="R148" i="3"/>
  <c r="P148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R128" i="3"/>
  <c r="P128" i="3"/>
  <c r="BI125" i="3"/>
  <c r="BH125" i="3"/>
  <c r="BG125" i="3"/>
  <c r="BF125" i="3"/>
  <c r="T125" i="3"/>
  <c r="R125" i="3"/>
  <c r="P125" i="3"/>
  <c r="BI122" i="3"/>
  <c r="BH122" i="3"/>
  <c r="BG122" i="3"/>
  <c r="BF122" i="3"/>
  <c r="T122" i="3"/>
  <c r="R122" i="3"/>
  <c r="P122" i="3"/>
  <c r="F115" i="3"/>
  <c r="F113" i="3"/>
  <c r="E111" i="3"/>
  <c r="F91" i="3"/>
  <c r="F89" i="3"/>
  <c r="E87" i="3"/>
  <c r="J24" i="3"/>
  <c r="E24" i="3"/>
  <c r="J116" i="3" s="1"/>
  <c r="J23" i="3"/>
  <c r="J21" i="3"/>
  <c r="E21" i="3"/>
  <c r="J91" i="3" s="1"/>
  <c r="J20" i="3"/>
  <c r="J18" i="3"/>
  <c r="E18" i="3"/>
  <c r="F116" i="3" s="1"/>
  <c r="J17" i="3"/>
  <c r="J12" i="3"/>
  <c r="J113" i="3" s="1"/>
  <c r="E7" i="3"/>
  <c r="E85" i="3"/>
  <c r="J37" i="2"/>
  <c r="J36" i="2"/>
  <c r="AY95" i="1" s="1"/>
  <c r="J35" i="2"/>
  <c r="AX95" i="1" s="1"/>
  <c r="BI195" i="2"/>
  <c r="BH195" i="2"/>
  <c r="BG195" i="2"/>
  <c r="BF195" i="2"/>
  <c r="T195" i="2"/>
  <c r="R195" i="2"/>
  <c r="P195" i="2"/>
  <c r="BI191" i="2"/>
  <c r="BH191" i="2"/>
  <c r="BG191" i="2"/>
  <c r="BF191" i="2"/>
  <c r="T191" i="2"/>
  <c r="R191" i="2"/>
  <c r="P191" i="2"/>
  <c r="BI188" i="2"/>
  <c r="BH188" i="2"/>
  <c r="BG188" i="2"/>
  <c r="BF188" i="2"/>
  <c r="T188" i="2"/>
  <c r="R188" i="2"/>
  <c r="P188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28" i="2"/>
  <c r="BH128" i="2"/>
  <c r="BG128" i="2"/>
  <c r="BF128" i="2"/>
  <c r="T128" i="2"/>
  <c r="R128" i="2"/>
  <c r="P128" i="2"/>
  <c r="BI125" i="2"/>
  <c r="BH125" i="2"/>
  <c r="BG125" i="2"/>
  <c r="BF125" i="2"/>
  <c r="T125" i="2"/>
  <c r="R125" i="2"/>
  <c r="P125" i="2"/>
  <c r="BI122" i="2"/>
  <c r="BH122" i="2"/>
  <c r="BG122" i="2"/>
  <c r="BF122" i="2"/>
  <c r="T122" i="2"/>
  <c r="R122" i="2"/>
  <c r="P122" i="2"/>
  <c r="F115" i="2"/>
  <c r="F113" i="2"/>
  <c r="E111" i="2"/>
  <c r="F91" i="2"/>
  <c r="F89" i="2"/>
  <c r="E87" i="2"/>
  <c r="J24" i="2"/>
  <c r="E24" i="2"/>
  <c r="J116" i="2" s="1"/>
  <c r="J23" i="2"/>
  <c r="J21" i="2"/>
  <c r="E21" i="2"/>
  <c r="J115" i="2" s="1"/>
  <c r="J20" i="2"/>
  <c r="J18" i="2"/>
  <c r="E18" i="2"/>
  <c r="F116" i="2" s="1"/>
  <c r="J17" i="2"/>
  <c r="J12" i="2"/>
  <c r="J89" i="2"/>
  <c r="E7" i="2"/>
  <c r="E109" i="2"/>
  <c r="L90" i="1"/>
  <c r="AM90" i="1"/>
  <c r="AM89" i="1"/>
  <c r="L89" i="1"/>
  <c r="AM87" i="1"/>
  <c r="L87" i="1"/>
  <c r="L85" i="1"/>
  <c r="L84" i="1"/>
  <c r="J129" i="5"/>
  <c r="BK126" i="5"/>
  <c r="BK123" i="5"/>
  <c r="J121" i="5"/>
  <c r="J119" i="5"/>
  <c r="J173" i="4"/>
  <c r="J162" i="4"/>
  <c r="J159" i="4"/>
  <c r="J155" i="4"/>
  <c r="BK152" i="4"/>
  <c r="BK150" i="4"/>
  <c r="J148" i="4"/>
  <c r="J138" i="4"/>
  <c r="BK134" i="4"/>
  <c r="J132" i="4"/>
  <c r="J130" i="4"/>
  <c r="BK128" i="4"/>
  <c r="BK125" i="4"/>
  <c r="BK122" i="4"/>
  <c r="J194" i="3"/>
  <c r="J183" i="3"/>
  <c r="J180" i="3"/>
  <c r="BK176" i="3"/>
  <c r="BK173" i="3"/>
  <c r="J170" i="3"/>
  <c r="J166" i="3"/>
  <c r="BK162" i="3"/>
  <c r="BK160" i="3"/>
  <c r="J154" i="3"/>
  <c r="J151" i="3"/>
  <c r="J148" i="3"/>
  <c r="BK142" i="3"/>
  <c r="BK136" i="3"/>
  <c r="J134" i="3"/>
  <c r="BK128" i="3"/>
  <c r="J122" i="3"/>
  <c r="J195" i="2"/>
  <c r="J191" i="2"/>
  <c r="J184" i="2"/>
  <c r="J181" i="2"/>
  <c r="J177" i="2"/>
  <c r="J156" i="2"/>
  <c r="BK146" i="2"/>
  <c r="BK138" i="2"/>
  <c r="J136" i="2"/>
  <c r="J134" i="2"/>
  <c r="J125" i="2"/>
  <c r="J122" i="2"/>
  <c r="BK129" i="5"/>
  <c r="J126" i="5"/>
  <c r="J123" i="5"/>
  <c r="BK121" i="5"/>
  <c r="BK119" i="5"/>
  <c r="BK173" i="4"/>
  <c r="J169" i="4"/>
  <c r="BK166" i="4"/>
  <c r="J166" i="4"/>
  <c r="J150" i="4"/>
  <c r="J146" i="4"/>
  <c r="J144" i="4"/>
  <c r="J141" i="4"/>
  <c r="BK138" i="4"/>
  <c r="BK130" i="4"/>
  <c r="J178" i="3"/>
  <c r="J176" i="3"/>
  <c r="J160" i="3"/>
  <c r="J158" i="3"/>
  <c r="J156" i="3"/>
  <c r="BK148" i="3"/>
  <c r="BK144" i="3"/>
  <c r="J140" i="3"/>
  <c r="J138" i="3"/>
  <c r="J136" i="3"/>
  <c r="BK134" i="3"/>
  <c r="J130" i="3"/>
  <c r="J128" i="3"/>
  <c r="J125" i="3"/>
  <c r="BK122" i="3"/>
  <c r="BK191" i="2"/>
  <c r="BK181" i="2"/>
  <c r="BK177" i="2"/>
  <c r="BK174" i="2"/>
  <c r="BK172" i="2"/>
  <c r="BK167" i="2"/>
  <c r="BK164" i="2"/>
  <c r="J162" i="2"/>
  <c r="BK158" i="2"/>
  <c r="BK156" i="2"/>
  <c r="J154" i="2"/>
  <c r="J152" i="2"/>
  <c r="J149" i="2"/>
  <c r="J146" i="2"/>
  <c r="J142" i="2"/>
  <c r="J140" i="2"/>
  <c r="BK132" i="2"/>
  <c r="BK128" i="2"/>
  <c r="BK125" i="2"/>
  <c r="BK169" i="4"/>
  <c r="BK162" i="4"/>
  <c r="BK159" i="4"/>
  <c r="BK155" i="4"/>
  <c r="J152" i="4"/>
  <c r="BK148" i="4"/>
  <c r="BK146" i="4"/>
  <c r="BK144" i="4"/>
  <c r="BK141" i="4"/>
  <c r="J134" i="4"/>
  <c r="BK132" i="4"/>
  <c r="J125" i="4"/>
  <c r="J122" i="4"/>
  <c r="BK201" i="3"/>
  <c r="J201" i="3"/>
  <c r="BK197" i="3"/>
  <c r="BK190" i="3"/>
  <c r="J187" i="3"/>
  <c r="BK170" i="3"/>
  <c r="J168" i="3"/>
  <c r="J164" i="3"/>
  <c r="BK156" i="3"/>
  <c r="J144" i="3"/>
  <c r="BK140" i="3"/>
  <c r="BK138" i="3"/>
  <c r="BK188" i="2"/>
  <c r="BK184" i="2"/>
  <c r="J174" i="2"/>
  <c r="BK170" i="2"/>
  <c r="J167" i="2"/>
  <c r="J164" i="2"/>
  <c r="BK160" i="2"/>
  <c r="J158" i="2"/>
  <c r="BK149" i="2"/>
  <c r="BK142" i="2"/>
  <c r="BK136" i="2"/>
  <c r="BK134" i="2"/>
  <c r="J132" i="2"/>
  <c r="BK122" i="2"/>
  <c r="AS94" i="1"/>
  <c r="J128" i="4"/>
  <c r="J197" i="3"/>
  <c r="BK194" i="3"/>
  <c r="J190" i="3"/>
  <c r="BK187" i="3"/>
  <c r="BK183" i="3"/>
  <c r="BK180" i="3"/>
  <c r="BK178" i="3"/>
  <c r="J173" i="3"/>
  <c r="BK168" i="3"/>
  <c r="BK166" i="3"/>
  <c r="BK164" i="3"/>
  <c r="J162" i="3"/>
  <c r="BK158" i="3"/>
  <c r="BK154" i="3"/>
  <c r="BK151" i="3"/>
  <c r="J142" i="3"/>
  <c r="BK130" i="3"/>
  <c r="BK125" i="3"/>
  <c r="BK195" i="2"/>
  <c r="J188" i="2"/>
  <c r="J172" i="2"/>
  <c r="J170" i="2"/>
  <c r="BK162" i="2"/>
  <c r="J160" i="2"/>
  <c r="BK154" i="2"/>
  <c r="BK152" i="2"/>
  <c r="BK140" i="2"/>
  <c r="J138" i="2"/>
  <c r="J128" i="2"/>
  <c r="BK121" i="2" l="1"/>
  <c r="BK120" i="2" s="1"/>
  <c r="J120" i="2" s="1"/>
  <c r="J97" i="2" s="1"/>
  <c r="T176" i="2"/>
  <c r="T121" i="3"/>
  <c r="T120" i="3" s="1"/>
  <c r="P182" i="3"/>
  <c r="P121" i="2"/>
  <c r="P120" i="2" s="1"/>
  <c r="BK176" i="2"/>
  <c r="J176" i="2" s="1"/>
  <c r="J99" i="2" s="1"/>
  <c r="P121" i="3"/>
  <c r="P120" i="3"/>
  <c r="P119" i="3" s="1"/>
  <c r="AU96" i="1" s="1"/>
  <c r="R182" i="3"/>
  <c r="T121" i="2"/>
  <c r="T120" i="2" s="1"/>
  <c r="T119" i="2" s="1"/>
  <c r="R176" i="2"/>
  <c r="BK121" i="3"/>
  <c r="J121" i="3" s="1"/>
  <c r="J98" i="3" s="1"/>
  <c r="BK182" i="3"/>
  <c r="J182" i="3"/>
  <c r="J99" i="3" s="1"/>
  <c r="P121" i="4"/>
  <c r="P120" i="4" s="1"/>
  <c r="T121" i="4"/>
  <c r="T120" i="4" s="1"/>
  <c r="T119" i="4" s="1"/>
  <c r="P154" i="4"/>
  <c r="T154" i="4"/>
  <c r="BK118" i="5"/>
  <c r="J118" i="5" s="1"/>
  <c r="J97" i="5" s="1"/>
  <c r="P118" i="5"/>
  <c r="P117" i="5" s="1"/>
  <c r="AU98" i="1" s="1"/>
  <c r="R118" i="5"/>
  <c r="R117" i="5"/>
  <c r="R121" i="2"/>
  <c r="R120" i="2"/>
  <c r="R119" i="2" s="1"/>
  <c r="P176" i="2"/>
  <c r="R121" i="3"/>
  <c r="R120" i="3"/>
  <c r="R119" i="3" s="1"/>
  <c r="T182" i="3"/>
  <c r="BK121" i="4"/>
  <c r="J121" i="4"/>
  <c r="J98" i="4" s="1"/>
  <c r="R121" i="4"/>
  <c r="R120" i="4" s="1"/>
  <c r="BK154" i="4"/>
  <c r="J154" i="4" s="1"/>
  <c r="J99" i="4" s="1"/>
  <c r="R154" i="4"/>
  <c r="T118" i="5"/>
  <c r="T117" i="5" s="1"/>
  <c r="E85" i="2"/>
  <c r="BE128" i="2"/>
  <c r="BE132" i="2"/>
  <c r="BE142" i="2"/>
  <c r="BE156" i="2"/>
  <c r="BE172" i="2"/>
  <c r="BE174" i="2"/>
  <c r="BE177" i="2"/>
  <c r="BE181" i="2"/>
  <c r="BE195" i="2"/>
  <c r="J89" i="3"/>
  <c r="E109" i="3"/>
  <c r="BE138" i="3"/>
  <c r="BE154" i="3"/>
  <c r="BE176" i="3"/>
  <c r="J91" i="2"/>
  <c r="J92" i="2"/>
  <c r="J113" i="2"/>
  <c r="BE138" i="2"/>
  <c r="BE146" i="2"/>
  <c r="BE152" i="2"/>
  <c r="BE154" i="2"/>
  <c r="BE170" i="2"/>
  <c r="BE188" i="2"/>
  <c r="BE191" i="2"/>
  <c r="J92" i="3"/>
  <c r="J115" i="3"/>
  <c r="BE122" i="3"/>
  <c r="BE125" i="3"/>
  <c r="BE130" i="3"/>
  <c r="BE134" i="3"/>
  <c r="BE140" i="3"/>
  <c r="BE148" i="3"/>
  <c r="BE156" i="3"/>
  <c r="BE158" i="3"/>
  <c r="BE160" i="3"/>
  <c r="BE170" i="3"/>
  <c r="BE173" i="3"/>
  <c r="BE178" i="3"/>
  <c r="BE183" i="3"/>
  <c r="BE197" i="3"/>
  <c r="BE201" i="3"/>
  <c r="E85" i="4"/>
  <c r="J89" i="4"/>
  <c r="F92" i="4"/>
  <c r="BE125" i="4"/>
  <c r="BE128" i="4"/>
  <c r="BE138" i="4"/>
  <c r="BE144" i="4"/>
  <c r="BE146" i="4"/>
  <c r="BE150" i="4"/>
  <c r="BE159" i="4"/>
  <c r="BE162" i="4"/>
  <c r="BE166" i="4"/>
  <c r="F92" i="2"/>
  <c r="BE122" i="2"/>
  <c r="BE134" i="2"/>
  <c r="BE136" i="2"/>
  <c r="BE184" i="2"/>
  <c r="BE144" i="3"/>
  <c r="BE151" i="3"/>
  <c r="BE162" i="3"/>
  <c r="BE164" i="3"/>
  <c r="BE166" i="3"/>
  <c r="BE168" i="3"/>
  <c r="BE180" i="3"/>
  <c r="BE194" i="3"/>
  <c r="J91" i="4"/>
  <c r="J92" i="4"/>
  <c r="BE122" i="4"/>
  <c r="BE130" i="4"/>
  <c r="BE134" i="4"/>
  <c r="BE141" i="4"/>
  <c r="BE152" i="4"/>
  <c r="BE155" i="4"/>
  <c r="BE173" i="4"/>
  <c r="F92" i="5"/>
  <c r="E107" i="5"/>
  <c r="BE119" i="5"/>
  <c r="BE121" i="5"/>
  <c r="BE123" i="5"/>
  <c r="BE126" i="5"/>
  <c r="BE125" i="2"/>
  <c r="BE140" i="2"/>
  <c r="BE149" i="2"/>
  <c r="BE158" i="2"/>
  <c r="BE160" i="2"/>
  <c r="BE162" i="2"/>
  <c r="BE164" i="2"/>
  <c r="BE167" i="2"/>
  <c r="F92" i="3"/>
  <c r="BE128" i="3"/>
  <c r="BE136" i="3"/>
  <c r="BE142" i="3"/>
  <c r="BE187" i="3"/>
  <c r="BE190" i="3"/>
  <c r="BE132" i="4"/>
  <c r="BE148" i="4"/>
  <c r="BE169" i="4"/>
  <c r="J89" i="5"/>
  <c r="J91" i="5"/>
  <c r="J92" i="5"/>
  <c r="BE129" i="5"/>
  <c r="F35" i="2"/>
  <c r="BB95" i="1"/>
  <c r="J34" i="3"/>
  <c r="AW96" i="1"/>
  <c r="F36" i="4"/>
  <c r="BC97" i="1"/>
  <c r="F35" i="3"/>
  <c r="BB96" i="1"/>
  <c r="F37" i="4"/>
  <c r="BD97" i="1"/>
  <c r="J34" i="5"/>
  <c r="AW98" i="1"/>
  <c r="F37" i="5"/>
  <c r="BD98" i="1" s="1"/>
  <c r="F36" i="2"/>
  <c r="BC95" i="1"/>
  <c r="F35" i="4"/>
  <c r="BB97" i="1"/>
  <c r="F37" i="2"/>
  <c r="BD95" i="1"/>
  <c r="F37" i="3"/>
  <c r="BD96" i="1" s="1"/>
  <c r="F34" i="5"/>
  <c r="BA98" i="1"/>
  <c r="F36" i="5"/>
  <c r="BC98" i="1"/>
  <c r="F36" i="3"/>
  <c r="BC96" i="1"/>
  <c r="F34" i="4"/>
  <c r="BA97" i="1"/>
  <c r="F34" i="3"/>
  <c r="BA96" i="1"/>
  <c r="J34" i="2"/>
  <c r="AW95" i="1" s="1"/>
  <c r="J34" i="4"/>
  <c r="AW97" i="1" s="1"/>
  <c r="F35" i="5"/>
  <c r="BB98" i="1" s="1"/>
  <c r="F34" i="2"/>
  <c r="BA95" i="1" s="1"/>
  <c r="R119" i="4" l="1"/>
  <c r="P119" i="4"/>
  <c r="AU97" i="1" s="1"/>
  <c r="P119" i="2"/>
  <c r="AU95" i="1"/>
  <c r="T119" i="3"/>
  <c r="BK119" i="2"/>
  <c r="J119" i="2" s="1"/>
  <c r="J96" i="2" s="1"/>
  <c r="J121" i="2"/>
  <c r="J98" i="2" s="1"/>
  <c r="BK120" i="3"/>
  <c r="J120" i="3"/>
  <c r="J97" i="3"/>
  <c r="BK120" i="4"/>
  <c r="BK119" i="4" s="1"/>
  <c r="J119" i="4" s="1"/>
  <c r="J30" i="4" s="1"/>
  <c r="AG97" i="1" s="1"/>
  <c r="BK117" i="5"/>
  <c r="J117" i="5" s="1"/>
  <c r="J96" i="5" s="1"/>
  <c r="BD94" i="1"/>
  <c r="W33" i="1"/>
  <c r="F33" i="2"/>
  <c r="AZ95" i="1" s="1"/>
  <c r="F33" i="5"/>
  <c r="AZ98" i="1"/>
  <c r="BA94" i="1"/>
  <c r="W30" i="1" s="1"/>
  <c r="F33" i="3"/>
  <c r="AZ96" i="1"/>
  <c r="BC94" i="1"/>
  <c r="W32" i="1" s="1"/>
  <c r="BB94" i="1"/>
  <c r="AX94" i="1" s="1"/>
  <c r="J33" i="3"/>
  <c r="AV96" i="1" s="1"/>
  <c r="AT96" i="1" s="1"/>
  <c r="J33" i="2"/>
  <c r="AV95" i="1"/>
  <c r="AT95" i="1"/>
  <c r="J33" i="4"/>
  <c r="AV97" i="1" s="1"/>
  <c r="AT97" i="1" s="1"/>
  <c r="J33" i="5"/>
  <c r="AV98" i="1"/>
  <c r="AT98" i="1" s="1"/>
  <c r="F33" i="4"/>
  <c r="AZ97" i="1"/>
  <c r="J39" i="4" l="1"/>
  <c r="BK119" i="3"/>
  <c r="J119" i="3"/>
  <c r="J30" i="3" s="1"/>
  <c r="AG96" i="1" s="1"/>
  <c r="AN96" i="1" s="1"/>
  <c r="J96" i="4"/>
  <c r="J120" i="4"/>
  <c r="J97" i="4"/>
  <c r="AN97" i="1"/>
  <c r="AW94" i="1"/>
  <c r="AK30" i="1"/>
  <c r="AZ94" i="1"/>
  <c r="W29" i="1"/>
  <c r="AY94" i="1"/>
  <c r="J30" i="2"/>
  <c r="AG95" i="1"/>
  <c r="AN95" i="1"/>
  <c r="AU94" i="1"/>
  <c r="W31" i="1"/>
  <c r="J30" i="5"/>
  <c r="AG98" i="1"/>
  <c r="AN98" i="1" s="1"/>
  <c r="J96" i="3" l="1"/>
  <c r="J39" i="2"/>
  <c r="J39" i="3"/>
  <c r="J39" i="5"/>
  <c r="AV94" i="1"/>
  <c r="AK29" i="1"/>
  <c r="AG94" i="1"/>
  <c r="AK26" i="1" s="1"/>
  <c r="AK35" i="1" l="1"/>
  <c r="AT94" i="1"/>
  <c r="AN94" i="1" l="1"/>
</calcChain>
</file>

<file path=xl/sharedStrings.xml><?xml version="1.0" encoding="utf-8"?>
<sst xmlns="http://schemas.openxmlformats.org/spreadsheetml/2006/main" count="2576" uniqueCount="333">
  <si>
    <t>Export Komplet</t>
  </si>
  <si>
    <t/>
  </si>
  <si>
    <t>2.0</t>
  </si>
  <si>
    <t>ZAMOK</t>
  </si>
  <si>
    <t>False</t>
  </si>
  <si>
    <t>{89ffccb7-b796-4e48-9303-fc24dbf2dd40}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</si>
  <si>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</si>
  <si>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</si>
  <si>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</si>
  <si>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</si>
  <si>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</si>
  <si>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</si>
  <si>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</si>
  <si>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</si>
  <si>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63520185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</si>
  <si>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</si>
  <si>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</si>
  <si>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Výměna kolejnic v úseku Hranice - Studénka</t>
  </si>
  <si>
    <t>KSO:</t>
  </si>
  <si>
    <t>CC-CZ:</t>
  </si>
  <si>
    <t>Místo:</t>
  </si>
  <si>
    <t>PS Suchdol n.O.</t>
  </si>
  <si>
    <t>Datum:</t>
  </si>
  <si>
    <t>23. 6. 2020</t>
  </si>
  <si>
    <t>Zadavatel:</t>
  </si>
  <si>
    <t>IČ:</t>
  </si>
  <si>
    <t>70994234</t>
  </si>
  <si>
    <t>Správa železnic, státní organizace, OŘ Ostrava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</si>
  <si>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</si>
  <si>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</si>
  <si>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</si>
  <si>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</si>
  <si>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</si>
  <si>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</si>
  <si>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</si>
  <si>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</si>
  <si>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</si>
  <si>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</si>
  <si>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</si>
  <si>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</si>
  <si>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</si>
  <si>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</si>
  <si>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</si>
  <si>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</si>
  <si>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</si>
  <si>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</si>
  <si>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</si>
  <si>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</si>
  <si>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</si>
  <si>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</si>
  <si>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</si>
  <si>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</si>
  <si>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</si>
  <si>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</si>
  <si>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</si>
  <si>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</si>
  <si>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</si>
  <si>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</si>
  <si>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</si>
  <si>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</si>
  <si>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</si>
  <si>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</si>
  <si>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</si>
  <si>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</si>
  <si>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</si>
  <si>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</si>
  <si>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</si>
  <si>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</si>
  <si>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</si>
  <si>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</si>
  <si>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</si>
  <si>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</si>
  <si>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</si>
  <si>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</si>
  <si>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</si>
  <si>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</si>
  <si>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</si>
  <si>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</si>
  <si>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</si>
  <si>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</si>
  <si>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</si>
  <si>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</si>
  <si>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</si>
  <si>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Hranice - Polom TK1 km 213,200 - 215,127</t>
  </si>
  <si>
    <t>STA</t>
  </si>
  <si>
    <t>1</t>
  </si>
  <si>
    <t>{ba5b0170-b014-49b4-8e0e-478bd6286cef}</t>
  </si>
  <si>
    <t>2</t>
  </si>
  <si>
    <t>SO 02</t>
  </si>
  <si>
    <t>Hranice - Polom TK2 km 213,200 - 215,127</t>
  </si>
  <si>
    <t>{e1b5b9ba-3f21-4ec2-817b-de0540228810}</t>
  </si>
  <si>
    <t>SO 03</t>
  </si>
  <si>
    <t xml:space="preserve">Hranice - Polom TK1 km 218,185 -218,785 </t>
  </si>
  <si>
    <t>{dc1b7cad-497f-4b53-a8da-4120a2dd60a6}</t>
  </si>
  <si>
    <t>VON</t>
  </si>
  <si>
    <t>{947d2660-09a5-4c9f-9780-a4fbd19fdbe2}</t>
  </si>
  <si>
    <t>KRYCÍ LIST SOUPISU PRACÍ</t>
  </si>
  <si>
    <t>Objekt:</t>
  </si>
  <si>
    <t>SO 01 - Hranice - Polom TK1 km 213,200 - 215,127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</si>
  <si>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</si>
  <si>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</si>
  <si>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</si>
  <si>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</si>
  <si>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</si>
  <si>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</si>
  <si>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</si>
  <si>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</si>
  <si>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</si>
  <si>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</si>
  <si>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</si>
  <si>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</si>
  <si>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</si>
  <si>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</si>
  <si>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</si>
  <si>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</si>
  <si>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</si>
  <si>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</si>
  <si>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</si>
  <si>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</si>
  <si>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</si>
  <si>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</si>
  <si>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</si>
  <si>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</si>
  <si>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</si>
  <si>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</si>
  <si>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</si>
  <si>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5907050110</t>
  </si>
  <si>
    <t>Dělení kolejnic kyslíkem tv. UIC60 nebo R65</t>
  </si>
  <si>
    <t>kus</t>
  </si>
  <si>
    <t>Sborník UOŽI 01 2020</t>
  </si>
  <si>
    <t>4</t>
  </si>
  <si>
    <t>885850605</t>
  </si>
  <si>
    <t>PP</t>
  </si>
  <si>
    <t>Dělení kolejnic kyslíkem tv. UIC60 nebo R65. Poznámka: 1. V cenách jsou započteny náklady na manipulaci, podložení, označení a provedení řezu kolejnice.</t>
  </si>
  <si>
    <t>P</t>
  </si>
  <si>
    <t>Poznámka k položce:_x000D_
Řez=kus</t>
  </si>
  <si>
    <t>5907025460</t>
  </si>
  <si>
    <t>Výměna kolejnicových pásů současně s výměnou pryžové podložky tv. UIC60 rozdělení "u"</t>
  </si>
  <si>
    <t>m</t>
  </si>
  <si>
    <t>1149370876</t>
  </si>
  <si>
    <t>Výměna kolejnicových pásů současně s výměnou pryžové podložky tv. UIC60 rozdělení "u".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</si>
  <si>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Poznámka k položce:_x000D_
Metr kolejnice=m</t>
  </si>
  <si>
    <t>3</t>
  </si>
  <si>
    <t>5907010020</t>
  </si>
  <si>
    <t>Výměna LISŮ tv. UIC60 rozdělení "u"</t>
  </si>
  <si>
    <t>-547552836</t>
  </si>
  <si>
    <t>Výměna LISŮ tv. UIC60 rozdělení "u".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</si>
  <si>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VV</t>
  </si>
  <si>
    <t>3,60*2+3,80*2</t>
  </si>
  <si>
    <t>5908052010</t>
  </si>
  <si>
    <t>Výměna podložky pryžové pod patu kolejnice</t>
  </si>
  <si>
    <t>-129623097</t>
  </si>
  <si>
    <t>Výměna podložky pryžové pod patu kolejnice. Poznámka: 1. V cenách jsou započteny náklady na demontáž upevňovadel, výměnu součásti, montáž upevňovadel a ošetření součástí mazivem. 2. V cenách nejsou obsaženy náklady na dodávku materiálu.</t>
  </si>
  <si>
    <t>5908053060</t>
  </si>
  <si>
    <t>Výměna drobného kolejiva vložka vodící úhlová vnější</t>
  </si>
  <si>
    <t>1319659914</t>
  </si>
  <si>
    <t>Výměna drobného kolejiva vložka vodící úhlová vnější. Poznámka: 1. V cenách jsou započteny náklady na demontáž upevňovadel, výměnu součásti, montáž upevňovadel a ošetření součástí mazivem. 2. V cenách nejsou obsaženy náklady na dodávku materiálu.</t>
  </si>
  <si>
    <t>6</t>
  </si>
  <si>
    <t>5908053070</t>
  </si>
  <si>
    <t>Výměna drobného kolejiva vložka vodící úhlová vnitřní</t>
  </si>
  <si>
    <t>-794683760</t>
  </si>
  <si>
    <t>Výměna drobného kolejiva vložka vodící úhlová vnitřní. Poznámka: 1. V cenách jsou započteny náklady na demontáž upevňovadel, výměnu součásti, montáž upevňovadel a ošetření součástí mazivem. 2. V cenách nejsou obsaženy náklady na dodávku materiálu.</t>
  </si>
  <si>
    <t>7</t>
  </si>
  <si>
    <t>5910020010</t>
  </si>
  <si>
    <t>Svařování kolejnic termitem plný předehřev standardní spára svar sériový tv. UIC60</t>
  </si>
  <si>
    <t>svar</t>
  </si>
  <si>
    <t>-1026077975</t>
  </si>
  <si>
    <t>Svařování kolejnic termitem plný předehřev standardní spára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</si>
  <si>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8</t>
  </si>
  <si>
    <t>5910035010</t>
  </si>
  <si>
    <t>Dosažení dovolené upínací teploty v BK prodloužením kolejnicového pásu v koleji tv. UIC60</t>
  </si>
  <si>
    <t>941377652</t>
  </si>
  <si>
    <t>Dosažení dovolené upínací teploty v BK prodloužením kolejnicového pásu v koleji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</si>
  <si>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9</t>
  </si>
  <si>
    <t>5910040230</t>
  </si>
  <si>
    <t>Umožnění volné dilatace kolejnice bez demontáže nebo montáže upevňovadel s osazením a odstraněním kluzných podložek rozdělení pražců "u"</t>
  </si>
  <si>
    <t>397201214</t>
  </si>
  <si>
    <t>Umožnění volné dilatace kolejnice bez demontáže nebo montáže upevňovadel s osazením a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</si>
  <si>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1920,00*2</t>
  </si>
  <si>
    <t>10</t>
  </si>
  <si>
    <t>5910040330</t>
  </si>
  <si>
    <t>Umožnění volné dilatace kolejnice demontáž upevňovadel s osazením kluzných podložek rozdělení pražců "u"</t>
  </si>
  <si>
    <t>385119269</t>
  </si>
  <si>
    <t>Umožnění volné dilatace kolejnice demontáž upevňovadel s osazením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</si>
  <si>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11</t>
  </si>
  <si>
    <t>5910040430</t>
  </si>
  <si>
    <t>Umožnění volné dilatace kolejnice montáž upevňovadel s odstraněním kluzných podložek rozdělení pražců "u"</t>
  </si>
  <si>
    <t>446016369</t>
  </si>
  <si>
    <t>Umožnění volné dilatace kolejnice montáž upevňovadel s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</si>
  <si>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12</t>
  </si>
  <si>
    <t>5907055010</t>
  </si>
  <si>
    <t>Vrtání kolejnic otvor o průměru do 10 mm</t>
  </si>
  <si>
    <t>185975782</t>
  </si>
  <si>
    <t>Vrtání kolejnic otvor o průměru do 10 mm. Poznámka: 1. V cenách jsou započteny náklady na manipulaci, podložení, označení a provedení vrtu ve stojině kolejnice.</t>
  </si>
  <si>
    <t>13</t>
  </si>
  <si>
    <t>5913035010</t>
  </si>
  <si>
    <t>Demontáž celopryžové přejezdové konstrukce málo zatížené v koleji část vnější a vnitřní bez závěrných zídek</t>
  </si>
  <si>
    <t>1726044427</t>
  </si>
  <si>
    <t>Demontáž celopryžové přejezdové konstrukce málo zatížené v koleji část vnější a vnitřní bez závěrných zídek. Poznámka: 1. V cenách jsou započteny náklady na demontáž konstrukce, naložení na dopravní prostředek.</t>
  </si>
  <si>
    <t>14</t>
  </si>
  <si>
    <t>5913040010</t>
  </si>
  <si>
    <t>Montáž celopryžové přejezdové konstrukce málo zatížené v koleji část vnější a vnitřní bez závěrných zídek</t>
  </si>
  <si>
    <t>64</t>
  </si>
  <si>
    <t>-2098470492</t>
  </si>
  <si>
    <t>Montáž celopryžové přejezdové konstrukce málo zatížené v koleji část vnější a vnitřní bez závěrných zídek. Poznámka: 1. V cenách jsou započteny náklady na montáž konstrukce. 2. V cenách nejsou obsaženy náklady na dodávku materiálu.</t>
  </si>
  <si>
    <t>5908050045</t>
  </si>
  <si>
    <t>Výměna upevnění bezpokladnicového komplety</t>
  </si>
  <si>
    <t>úl.pl.</t>
  </si>
  <si>
    <t>-1882735206</t>
  </si>
  <si>
    <t>Výměna upevnění bezpokladnicového komplety. Poznámka: 1. V cenách jsou započteny náklady na demontáž, výměnu a montáž, ošetření součástí mazivem a naložení výzisku na dopravní prostředek. 2. V cenách nejsou obsaženy náklady na vrtání pražce a dodávku materiálu.</t>
  </si>
  <si>
    <t>16</t>
  </si>
  <si>
    <t>7592007162</t>
  </si>
  <si>
    <t>Demontáž balízy upevněné pomocí systému Vortok</t>
  </si>
  <si>
    <t>1564767511</t>
  </si>
  <si>
    <t>17</t>
  </si>
  <si>
    <t>7592005162</t>
  </si>
  <si>
    <t>Montáž balízy do kolejiště pomocí systému Vortok</t>
  </si>
  <si>
    <t>1005888253</t>
  </si>
  <si>
    <t>18</t>
  </si>
  <si>
    <t>M</t>
  </si>
  <si>
    <t>5957119020</t>
  </si>
  <si>
    <t>Lepený izolovaný styk tv. UIC60 s tepelně zpracovanou hlavou délky 3,80 m</t>
  </si>
  <si>
    <t>128</t>
  </si>
  <si>
    <t>-228795224</t>
  </si>
  <si>
    <t>Poznámka k položce:_x000D_
včetně vrtání otvorů - 4 ks</t>
  </si>
  <si>
    <t>19</t>
  </si>
  <si>
    <t>5957122010</t>
  </si>
  <si>
    <t>Lepený izolovaný styk tv. UIC60 z kolejnic vyšší jakosti délky 3,60 m</t>
  </si>
  <si>
    <t>-1898717451</t>
  </si>
  <si>
    <t>20</t>
  </si>
  <si>
    <t>5958158030</t>
  </si>
  <si>
    <t>Podložka pryžová pod patu kolejnice WU 7 174x152x7 (Vossloh)</t>
  </si>
  <si>
    <t>-1106594791</t>
  </si>
  <si>
    <t>5958155000</t>
  </si>
  <si>
    <t>Úhlové vodicí vložky Wfp 14K 600 základní 12</t>
  </si>
  <si>
    <t>-2088775999</t>
  </si>
  <si>
    <t>22</t>
  </si>
  <si>
    <t>5958125000</t>
  </si>
  <si>
    <t>Komplety s antikorozní úpravou Skl 14 (svěrka Skl14, vrtule R1, podložka Uls7)</t>
  </si>
  <si>
    <t>-1349960367</t>
  </si>
  <si>
    <t>OST</t>
  </si>
  <si>
    <t>Ostatní</t>
  </si>
  <si>
    <t>23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</si>
  <si>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</si>
  <si>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</t>
  </si>
  <si>
    <t>t</t>
  </si>
  <si>
    <t>512</t>
  </si>
  <si>
    <t>-1950742274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</si>
  <si>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</si>
  <si>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Měrnou jednotkou je t přepravovaného materiálu.</t>
  </si>
  <si>
    <t xml:space="preserve">115,258"kolejnicové pásy </t>
  </si>
  <si>
    <t>24</t>
  </si>
  <si>
    <t>9909000400</t>
  </si>
  <si>
    <t>Poplatek za likvidaci plastových součástí</t>
  </si>
  <si>
    <t>1754555253</t>
  </si>
  <si>
    <t>Poplatek za likvidaci plastových součástí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</si>
  <si>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 xml:space="preserve">1,267"pryž.podložky, úhlové vložky - odpad </t>
  </si>
  <si>
    <t>25</t>
  </si>
  <si>
    <t>9901000500</t>
  </si>
  <si>
    <t>Doprava obousměrná (např. dodávek z vlastních zásob zhotovitele nebo objednatele nebo výzisku) mechanizací o nosnosti do 3,5 t elektrosoučástek, montážního materiálu, kameniva, písku, dlažebních kostek, suti, atd. do 60 km</t>
  </si>
  <si>
    <t>-1504656672</t>
  </si>
  <si>
    <t>Doprava obousměrná (např. dodávek z vlastních zásob zhotovitele nebo objednatele nebo výzisku) mechanizací o nosnosti do 3,5 t elektrosoučástek, montážního materiálu, kameniva, písku, dlažebních kostek, suti, atd. do 60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</si>
  <si>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Měrnou jednotkou je kus stroje.</t>
  </si>
  <si>
    <t>1"pryž.podložky, úhlové vložky - odpad - 1,267 t</t>
  </si>
  <si>
    <t>26</t>
  </si>
  <si>
    <t>9902900200</t>
  </si>
  <si>
    <t>Naložení objemnějšího kusového materiálu, vybouraných hmot</t>
  </si>
  <si>
    <t>-600506844</t>
  </si>
  <si>
    <t>Naložení objemnějšího kusového materiálu, vybouraných hmot  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</si>
  <si>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115,258+1,028"kolejnice, LIS - odpad</t>
  </si>
  <si>
    <t>27</t>
  </si>
  <si>
    <t>-872890828</t>
  </si>
  <si>
    <t>28</t>
  </si>
  <si>
    <t>9901000800</t>
  </si>
  <si>
    <t>Doprava obousměrná (např. dodávek z vlastních zásob zhotovitele nebo objednatele nebo výzisku) mechanizací o nosnosti do 3,5 t elektrosoučástek, montážního materiálu, kameniva, písku, dlažebních kostek, suti, atd. do 150 km</t>
  </si>
  <si>
    <t>1406469016</t>
  </si>
  <si>
    <t>Doprava obousměrná (např. dodávek z vlastních zásob zhotovitele nebo objednatele nebo výzisku) mechanizací o nosnosti do 3,5 t elektrosoučástek, montážního materiálu, kameniva, písku, dlažebních kostek, suti, atd. do 150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</si>
  <si>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1"pryž.podložky, úhlové vložky, komplety Skl14, LISy - 2,324 t</t>
  </si>
  <si>
    <t>SO 02 - Hranice - Polom TK2 km 213,200 - 215,127</t>
  </si>
  <si>
    <t>5907015010</t>
  </si>
  <si>
    <t>Ojedinělá výměna kolejnic stávající upevnění tv. UIC60 rozdělení "u"</t>
  </si>
  <si>
    <t>-1766782253</t>
  </si>
  <si>
    <t>Ojedinělá výměna kolejnic stávající upevnění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</si>
  <si>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-1172741332</t>
  </si>
  <si>
    <t>595026589</t>
  </si>
  <si>
    <t>7497371630</t>
  </si>
  <si>
    <t>Demontáže zařízení trakčního vedení svodu propojení nebo ukolejnění na elektrizovaných tratích nebo v kolejových obvodech</t>
  </si>
  <si>
    <t>700482066</t>
  </si>
  <si>
    <t>Demontáže zařízení trakčního vedení svodu propojení nebo ukolejnění na elektrizovaných tratích nebo v kolejových obvodech - demontáž stávajícího zařízení se všemi pomocnými doplňujícími úpravami</t>
  </si>
  <si>
    <t>7497351560</t>
  </si>
  <si>
    <t>Montáž přímého ukolejnění na elektrizovaných tratích nebo v kolejových obvodech</t>
  </si>
  <si>
    <t>-1250426174</t>
  </si>
  <si>
    <t>-1689495834</t>
  </si>
  <si>
    <t>115,258+0,720"kolejnicové pásy, kolejnice</t>
  </si>
  <si>
    <t>29</t>
  </si>
  <si>
    <t>115,258+0,720+1,028"kolejnice, LIS - odpad</t>
  </si>
  <si>
    <t>30</t>
  </si>
  <si>
    <t>31</t>
  </si>
  <si>
    <t>1"pryž.podložky, úhlové vložky, LISy - 2,228 t</t>
  </si>
  <si>
    <t xml:space="preserve">SO 03 - Hranice - Polom TK1 km 218,185 -218,785 </t>
  </si>
  <si>
    <t>600,00*2</t>
  </si>
  <si>
    <t>1885975194</t>
  </si>
  <si>
    <t>457606252</t>
  </si>
  <si>
    <t>36,018"kolejnicové pásy</t>
  </si>
  <si>
    <t xml:space="preserve">0,360"pryž.podložky, úhlové vložky - odpad </t>
  </si>
  <si>
    <t>1"pryž.podložky - odpad -0,360 t</t>
  </si>
  <si>
    <t>36,018"kolejnice - odpad</t>
  </si>
  <si>
    <t>1"pryž.podložky - 0,360 t</t>
  </si>
  <si>
    <t>VON - Výměna kolejnic v úseku Hranice - Studénka</t>
  </si>
  <si>
    <t>VRN - Vedlejší rozpočtové náklady</t>
  </si>
  <si>
    <t>VRN</t>
  </si>
  <si>
    <t>Vedlejší rozpočtové náklady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</si>
  <si>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</si>
  <si>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</si>
  <si>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%</t>
  </si>
  <si>
    <t>-643268815</t>
  </si>
  <si>
    <t>024101001</t>
  </si>
  <si>
    <t>Inženýrská činnost střežení pracovní skupiny zaměstnanců</t>
  </si>
  <si>
    <t>hod</t>
  </si>
  <si>
    <t>-1551801931</t>
  </si>
  <si>
    <t>033121021</t>
  </si>
  <si>
    <t>Provozní vlivy Rušení prací železničním provozem širá trať nebo dopravny s kolejovým rozvětvením s počtem vlaků za směnu 8,5 hod. přes 50 do 100</t>
  </si>
  <si>
    <t>256420048</t>
  </si>
  <si>
    <t xml:space="preserve">Poznámka k položce:_x000D_
SO 01 - p.č. 1 - 17_x000D_
SO 02 - p.č. 1 - 20 _x000D_
SO 03 - p.č. 1 - 12_x000D_
 _x000D_
</t>
  </si>
  <si>
    <t>033131001</t>
  </si>
  <si>
    <t>Provozní vlivy Organizační zajištění prací při zřizování a udržování BK kolejí a výhybek</t>
  </si>
  <si>
    <t>-241337115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</si>
  <si>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</si>
  <si>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2020,00+2020,00+700,00</t>
  </si>
  <si>
    <t>033111001</t>
  </si>
  <si>
    <t>Provozní vlivy Výluka silničního provozu se zajištěním objížďky</t>
  </si>
  <si>
    <t>soubor</t>
  </si>
  <si>
    <t>-1551823192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</si>
</sst>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167" fontId="20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5" fillId="0" borderId="0" xfId="0" applyFont="1" applyAlignment="1" applyProtection="1">
      <alignment horizontal="left" vertical="center" wrapText="1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/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abSelected="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50000000000003" customHeight="1"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5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83" t="s">
        <v>14</v>
      </c>
      <c r="L5" s="284"/>
      <c r="M5" s="284"/>
      <c r="N5" s="284"/>
      <c r="O5" s="284"/>
      <c r="P5" s="284"/>
      <c r="Q5" s="284"/>
      <c r="R5" s="284"/>
      <c r="S5" s="284"/>
      <c r="T5" s="284"/>
      <c r="U5" s="284"/>
      <c r="V5" s="284"/>
      <c r="W5" s="284"/>
      <c r="X5" s="284"/>
      <c r="Y5" s="284"/>
      <c r="Z5" s="284"/>
      <c r="AA5" s="284"/>
      <c r="AB5" s="284"/>
      <c r="AC5" s="284"/>
      <c r="AD5" s="284"/>
      <c r="AE5" s="284"/>
      <c r="AF5" s="284"/>
      <c r="AG5" s="284"/>
      <c r="AH5" s="284"/>
      <c r="AI5" s="284"/>
      <c r="AJ5" s="284"/>
      <c r="AK5" s="284"/>
      <c r="AL5" s="284"/>
      <c r="AM5" s="284"/>
      <c r="AN5" s="284"/>
      <c r="AO5" s="284"/>
      <c r="AP5" s="20"/>
      <c r="AQ5" s="20"/>
      <c r="AR5" s="18"/>
      <c r="BE5" s="280" t="s">
        <v>15</v>
      </c>
      <c r="BS5" s="15" t="s">
        <v>6</v>
      </c>
    </row>
    <row r="6" spans="1:74" s="1" customFormat="1" ht="36.950000000000003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285" t="s">
        <v>17</v>
      </c>
      <c r="L6" s="284"/>
      <c r="M6" s="284"/>
      <c r="N6" s="284"/>
      <c r="O6" s="284"/>
      <c r="P6" s="284"/>
      <c r="Q6" s="284"/>
      <c r="R6" s="284"/>
      <c r="S6" s="284"/>
      <c r="T6" s="284"/>
      <c r="U6" s="284"/>
      <c r="V6" s="284"/>
      <c r="W6" s="284"/>
      <c r="X6" s="284"/>
      <c r="Y6" s="284"/>
      <c r="Z6" s="284"/>
      <c r="AA6" s="284"/>
      <c r="AB6" s="284"/>
      <c r="AC6" s="284"/>
      <c r="AD6" s="284"/>
      <c r="AE6" s="284"/>
      <c r="AF6" s="284"/>
      <c r="AG6" s="284"/>
      <c r="AH6" s="284"/>
      <c r="AI6" s="284"/>
      <c r="AJ6" s="284"/>
      <c r="AK6" s="284"/>
      <c r="AL6" s="284"/>
      <c r="AM6" s="284"/>
      <c r="AN6" s="284"/>
      <c r="AO6" s="284"/>
      <c r="AP6" s="20"/>
      <c r="AQ6" s="20"/>
      <c r="AR6" s="18"/>
      <c r="BE6" s="281"/>
      <c r="BS6" s="15" t="s">
        <v>6</v>
      </c>
    </row>
    <row r="7" spans="1:74" s="1" customFormat="1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19</v>
      </c>
      <c r="AL7" s="20"/>
      <c r="AM7" s="20"/>
      <c r="AN7" s="25" t="s">
        <v>1</v>
      </c>
      <c r="AO7" s="20"/>
      <c r="AP7" s="20"/>
      <c r="AQ7" s="20"/>
      <c r="AR7" s="18"/>
      <c r="BE7" s="281"/>
      <c r="BS7" s="15" t="s">
        <v>6</v>
      </c>
    </row>
    <row r="8" spans="1:74" s="1" customFormat="1" ht="12" customHeight="1">
      <c r="B8" s="19"/>
      <c r="C8" s="20"/>
      <c r="D8" s="27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22</v>
      </c>
      <c r="AL8" s="20"/>
      <c r="AM8" s="20"/>
      <c r="AN8" s="28" t="s">
        <v>23</v>
      </c>
      <c r="AO8" s="20"/>
      <c r="AP8" s="20"/>
      <c r="AQ8" s="20"/>
      <c r="AR8" s="18"/>
      <c r="BE8" s="281"/>
      <c r="BS8" s="15" t="s">
        <v>6</v>
      </c>
    </row>
    <row r="9" spans="1:74" s="1" customFormat="1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81"/>
      <c r="BS9" s="15" t="s">
        <v>6</v>
      </c>
    </row>
    <row r="10" spans="1:74" s="1" customFormat="1" ht="12" customHeight="1">
      <c r="B10" s="19"/>
      <c r="C10" s="20"/>
      <c r="D10" s="27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25</v>
      </c>
      <c r="AL10" s="20"/>
      <c r="AM10" s="20"/>
      <c r="AN10" s="25" t="s">
        <v>26</v>
      </c>
      <c r="AO10" s="20"/>
      <c r="AP10" s="20"/>
      <c r="AQ10" s="20"/>
      <c r="AR10" s="18"/>
      <c r="BE10" s="281"/>
      <c r="BS10" s="15" t="s">
        <v>6</v>
      </c>
    </row>
    <row r="11" spans="1:74" s="1" customFormat="1" ht="18.399999999999999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28</v>
      </c>
      <c r="AL11" s="20"/>
      <c r="AM11" s="20"/>
      <c r="AN11" s="25" t="s">
        <v>29</v>
      </c>
      <c r="AO11" s="20"/>
      <c r="AP11" s="20"/>
      <c r="AQ11" s="20"/>
      <c r="AR11" s="18"/>
      <c r="BE11" s="281"/>
      <c r="BS11" s="15" t="s">
        <v>6</v>
      </c>
    </row>
    <row r="12" spans="1:74" s="1" customFormat="1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81"/>
      <c r="BS12" s="15" t="s">
        <v>6</v>
      </c>
    </row>
    <row r="13" spans="1:74" s="1" customFormat="1" ht="12" customHeight="1">
      <c r="B13" s="19"/>
      <c r="C13" s="20"/>
      <c r="D13" s="27" t="s">
        <v>30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25</v>
      </c>
      <c r="AL13" s="20"/>
      <c r="AM13" s="20"/>
      <c r="AN13" s="29" t="s">
        <v>31</v>
      </c>
      <c r="AO13" s="20"/>
      <c r="AP13" s="20"/>
      <c r="AQ13" s="20"/>
      <c r="AR13" s="18"/>
      <c r="BE13" s="281"/>
      <c r="BS13" s="15" t="s">
        <v>6</v>
      </c>
    </row>
    <row r="14" spans="1:74" ht="12.75">
      <c r="B14" s="19"/>
      <c r="C14" s="20"/>
      <c r="D14" s="20"/>
      <c r="E14" s="286" t="s">
        <v>31</v>
      </c>
      <c r="F14" s="287"/>
      <c r="G14" s="287"/>
      <c r="H14" s="287"/>
      <c r="I14" s="287"/>
      <c r="J14" s="287"/>
      <c r="K14" s="287"/>
      <c r="L14" s="287"/>
      <c r="M14" s="287"/>
      <c r="N14" s="287"/>
      <c r="O14" s="287"/>
      <c r="P14" s="287"/>
      <c r="Q14" s="287"/>
      <c r="R14" s="287"/>
      <c r="S14" s="287"/>
      <c r="T14" s="287"/>
      <c r="U14" s="287"/>
      <c r="V14" s="287"/>
      <c r="W14" s="287"/>
      <c r="X14" s="287"/>
      <c r="Y14" s="287"/>
      <c r="Z14" s="287"/>
      <c r="AA14" s="287"/>
      <c r="AB14" s="287"/>
      <c r="AC14" s="287"/>
      <c r="AD14" s="287"/>
      <c r="AE14" s="287"/>
      <c r="AF14" s="287"/>
      <c r="AG14" s="287"/>
      <c r="AH14" s="287"/>
      <c r="AI14" s="287"/>
      <c r="AJ14" s="287"/>
      <c r="AK14" s="27" t="s">
        <v>28</v>
      </c>
      <c r="AL14" s="20"/>
      <c r="AM14" s="20"/>
      <c r="AN14" s="29" t="s">
        <v>31</v>
      </c>
      <c r="AO14" s="20"/>
      <c r="AP14" s="20"/>
      <c r="AQ14" s="20"/>
      <c r="AR14" s="18"/>
      <c r="BE14" s="281"/>
      <c r="BS14" s="15" t="s">
        <v>6</v>
      </c>
    </row>
    <row r="15" spans="1:74" s="1" customFormat="1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81"/>
      <c r="BS15" s="15" t="s">
        <v>4</v>
      </c>
    </row>
    <row r="16" spans="1:74" s="1" customFormat="1" ht="12" customHeight="1">
      <c r="B16" s="19"/>
      <c r="C16" s="20"/>
      <c r="D16" s="27" t="s">
        <v>32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81"/>
      <c r="BS16" s="15" t="s">
        <v>4</v>
      </c>
    </row>
    <row r="17" spans="1:71" s="1" customFormat="1" ht="18.399999999999999" customHeight="1">
      <c r="B17" s="19"/>
      <c r="C17" s="20"/>
      <c r="D17" s="20"/>
      <c r="E17" s="25" t="s">
        <v>33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28</v>
      </c>
      <c r="AL17" s="20"/>
      <c r="AM17" s="20"/>
      <c r="AN17" s="25" t="s">
        <v>1</v>
      </c>
      <c r="AO17" s="20"/>
      <c r="AP17" s="20"/>
      <c r="AQ17" s="20"/>
      <c r="AR17" s="18"/>
      <c r="BE17" s="281"/>
      <c r="BS17" s="15" t="s">
        <v>34</v>
      </c>
    </row>
    <row r="18" spans="1:71" s="1" customFormat="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81"/>
      <c r="BS18" s="15" t="s">
        <v>6</v>
      </c>
    </row>
    <row r="19" spans="1:71" s="1" customFormat="1" ht="12" customHeight="1">
      <c r="B19" s="19"/>
      <c r="C19" s="20"/>
      <c r="D19" s="27" t="s">
        <v>35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81"/>
      <c r="BS19" s="15" t="s">
        <v>6</v>
      </c>
    </row>
    <row r="20" spans="1:71" s="1" customFormat="1" ht="18.399999999999999" customHeight="1">
      <c r="B20" s="19"/>
      <c r="C20" s="20"/>
      <c r="D20" s="20"/>
      <c r="E20" s="25" t="s">
        <v>33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28</v>
      </c>
      <c r="AL20" s="20"/>
      <c r="AM20" s="20"/>
      <c r="AN20" s="25" t="s">
        <v>1</v>
      </c>
      <c r="AO20" s="20"/>
      <c r="AP20" s="20"/>
      <c r="AQ20" s="20"/>
      <c r="AR20" s="18"/>
      <c r="BE20" s="281"/>
      <c r="BS20" s="15" t="s">
        <v>34</v>
      </c>
    </row>
    <row r="21" spans="1:71" s="1" customFormat="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81"/>
    </row>
    <row r="22" spans="1:71" s="1" customFormat="1" ht="12" customHeight="1">
      <c r="B22" s="19"/>
      <c r="C22" s="20"/>
      <c r="D22" s="27" t="s">
        <v>36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81"/>
    </row>
    <row r="23" spans="1:71" s="1" customFormat="1" ht="16.5" customHeight="1">
      <c r="B23" s="19"/>
      <c r="C23" s="20"/>
      <c r="D23" s="20"/>
      <c r="E23" s="288" t="s">
        <v>1</v>
      </c>
      <c r="F23" s="288"/>
      <c r="G23" s="288"/>
      <c r="H23" s="288"/>
      <c r="I23" s="288"/>
      <c r="J23" s="288"/>
      <c r="K23" s="288"/>
      <c r="L23" s="288"/>
      <c r="M23" s="288"/>
      <c r="N23" s="288"/>
      <c r="O23" s="288"/>
      <c r="P23" s="288"/>
      <c r="Q23" s="288"/>
      <c r="R23" s="288"/>
      <c r="S23" s="288"/>
      <c r="T23" s="288"/>
      <c r="U23" s="288"/>
      <c r="V23" s="288"/>
      <c r="W23" s="288"/>
      <c r="X23" s="288"/>
      <c r="Y23" s="288"/>
      <c r="Z23" s="288"/>
      <c r="AA23" s="288"/>
      <c r="AB23" s="288"/>
      <c r="AC23" s="288"/>
      <c r="AD23" s="288"/>
      <c r="AE23" s="288"/>
      <c r="AF23" s="288"/>
      <c r="AG23" s="288"/>
      <c r="AH23" s="288"/>
      <c r="AI23" s="288"/>
      <c r="AJ23" s="288"/>
      <c r="AK23" s="288"/>
      <c r="AL23" s="288"/>
      <c r="AM23" s="288"/>
      <c r="AN23" s="288"/>
      <c r="AO23" s="20"/>
      <c r="AP23" s="20"/>
      <c r="AQ23" s="20"/>
      <c r="AR23" s="18"/>
      <c r="BE23" s="281"/>
    </row>
    <row r="24" spans="1:71" s="1" customFormat="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81"/>
    </row>
    <row r="25" spans="1:71" s="1" customFormat="1" ht="6.95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281"/>
    </row>
    <row r="26" spans="1:71" s="2" customFormat="1" ht="25.9" customHeight="1">
      <c r="A26" s="32"/>
      <c r="B26" s="33"/>
      <c r="C26" s="34"/>
      <c r="D26" s="35" t="s">
        <v>37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72">
        <f>ROUND(AG94,2)</f>
        <v>0</v>
      </c>
      <c r="AL26" s="273"/>
      <c r="AM26" s="273"/>
      <c r="AN26" s="273"/>
      <c r="AO26" s="273"/>
      <c r="AP26" s="34"/>
      <c r="AQ26" s="34"/>
      <c r="AR26" s="37"/>
      <c r="BE26" s="281"/>
    </row>
    <row r="27" spans="1:71" s="2" customFormat="1" ht="6.95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81"/>
    </row>
    <row r="28" spans="1:71" s="2" customFormat="1" ht="12.75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74" t="s">
        <v>38</v>
      </c>
      <c r="M28" s="274"/>
      <c r="N28" s="274"/>
      <c r="O28" s="274"/>
      <c r="P28" s="274"/>
      <c r="Q28" s="34"/>
      <c r="R28" s="34"/>
      <c r="S28" s="34"/>
      <c r="T28" s="34"/>
      <c r="U28" s="34"/>
      <c r="V28" s="34"/>
      <c r="W28" s="274" t="s">
        <v>39</v>
      </c>
      <c r="X28" s="274"/>
      <c r="Y28" s="274"/>
      <c r="Z28" s="274"/>
      <c r="AA28" s="274"/>
      <c r="AB28" s="274"/>
      <c r="AC28" s="274"/>
      <c r="AD28" s="274"/>
      <c r="AE28" s="274"/>
      <c r="AF28" s="34"/>
      <c r="AG28" s="34"/>
      <c r="AH28" s="34"/>
      <c r="AI28" s="34"/>
      <c r="AJ28" s="34"/>
      <c r="AK28" s="274" t="s">
        <v>40</v>
      </c>
      <c r="AL28" s="274"/>
      <c r="AM28" s="274"/>
      <c r="AN28" s="274"/>
      <c r="AO28" s="274"/>
      <c r="AP28" s="34"/>
      <c r="AQ28" s="34"/>
      <c r="AR28" s="37"/>
      <c r="BE28" s="281"/>
    </row>
    <row r="29" spans="1:71" s="3" customFormat="1" ht="14.45" customHeight="1">
      <c r="B29" s="38"/>
      <c r="C29" s="39"/>
      <c r="D29" s="27" t="s">
        <v>41</v>
      </c>
      <c r="E29" s="39"/>
      <c r="F29" s="27" t="s">
        <v>42</v>
      </c>
      <c r="G29" s="39"/>
      <c r="H29" s="39"/>
      <c r="I29" s="39"/>
      <c r="J29" s="39"/>
      <c r="K29" s="39"/>
      <c r="L29" s="268">
        <v>0.21</v>
      </c>
      <c r="M29" s="267"/>
      <c r="N29" s="267"/>
      <c r="O29" s="267"/>
      <c r="P29" s="267"/>
      <c r="Q29" s="39"/>
      <c r="R29" s="39"/>
      <c r="S29" s="39"/>
      <c r="T29" s="39"/>
      <c r="U29" s="39"/>
      <c r="V29" s="39"/>
      <c r="W29" s="266">
        <f>ROUND(AZ94, 2)</f>
        <v>0</v>
      </c>
      <c r="X29" s="267"/>
      <c r="Y29" s="267"/>
      <c r="Z29" s="267"/>
      <c r="AA29" s="267"/>
      <c r="AB29" s="267"/>
      <c r="AC29" s="267"/>
      <c r="AD29" s="267"/>
      <c r="AE29" s="267"/>
      <c r="AF29" s="39"/>
      <c r="AG29" s="39"/>
      <c r="AH29" s="39"/>
      <c r="AI29" s="39"/>
      <c r="AJ29" s="39"/>
      <c r="AK29" s="266">
        <f>ROUND(AV94, 2)</f>
        <v>0</v>
      </c>
      <c r="AL29" s="267"/>
      <c r="AM29" s="267"/>
      <c r="AN29" s="267"/>
      <c r="AO29" s="267"/>
      <c r="AP29" s="39"/>
      <c r="AQ29" s="39"/>
      <c r="AR29" s="40"/>
      <c r="BE29" s="282"/>
    </row>
    <row r="30" spans="1:71" s="3" customFormat="1" ht="14.45" customHeight="1">
      <c r="B30" s="38"/>
      <c r="C30" s="39"/>
      <c r="D30" s="39"/>
      <c r="E30" s="39"/>
      <c r="F30" s="27" t="s">
        <v>43</v>
      </c>
      <c r="G30" s="39"/>
      <c r="H30" s="39"/>
      <c r="I30" s="39"/>
      <c r="J30" s="39"/>
      <c r="K30" s="39"/>
      <c r="L30" s="268">
        <v>0.15</v>
      </c>
      <c r="M30" s="267"/>
      <c r="N30" s="267"/>
      <c r="O30" s="267"/>
      <c r="P30" s="267"/>
      <c r="Q30" s="39"/>
      <c r="R30" s="39"/>
      <c r="S30" s="39"/>
      <c r="T30" s="39"/>
      <c r="U30" s="39"/>
      <c r="V30" s="39"/>
      <c r="W30" s="266">
        <f>ROUND(BA94, 2)</f>
        <v>0</v>
      </c>
      <c r="X30" s="267"/>
      <c r="Y30" s="267"/>
      <c r="Z30" s="267"/>
      <c r="AA30" s="267"/>
      <c r="AB30" s="267"/>
      <c r="AC30" s="267"/>
      <c r="AD30" s="267"/>
      <c r="AE30" s="267"/>
      <c r="AF30" s="39"/>
      <c r="AG30" s="39"/>
      <c r="AH30" s="39"/>
      <c r="AI30" s="39"/>
      <c r="AJ30" s="39"/>
      <c r="AK30" s="266">
        <f>ROUND(AW94, 2)</f>
        <v>0</v>
      </c>
      <c r="AL30" s="267"/>
      <c r="AM30" s="267"/>
      <c r="AN30" s="267"/>
      <c r="AO30" s="267"/>
      <c r="AP30" s="39"/>
      <c r="AQ30" s="39"/>
      <c r="AR30" s="40"/>
      <c r="BE30" s="282"/>
    </row>
    <row r="31" spans="1:71" s="3" customFormat="1" ht="14.45" hidden="1" customHeight="1">
      <c r="B31" s="38"/>
      <c r="C31" s="39"/>
      <c r="D31" s="39"/>
      <c r="E31" s="39"/>
      <c r="F31" s="27" t="s">
        <v>44</v>
      </c>
      <c r="G31" s="39"/>
      <c r="H31" s="39"/>
      <c r="I31" s="39"/>
      <c r="J31" s="39"/>
      <c r="K31" s="39"/>
      <c r="L31" s="268">
        <v>0.21</v>
      </c>
      <c r="M31" s="267"/>
      <c r="N31" s="267"/>
      <c r="O31" s="267"/>
      <c r="P31" s="267"/>
      <c r="Q31" s="39"/>
      <c r="R31" s="39"/>
      <c r="S31" s="39"/>
      <c r="T31" s="39"/>
      <c r="U31" s="39"/>
      <c r="V31" s="39"/>
      <c r="W31" s="266">
        <f>ROUND(BB94, 2)</f>
        <v>0</v>
      </c>
      <c r="X31" s="267"/>
      <c r="Y31" s="267"/>
      <c r="Z31" s="267"/>
      <c r="AA31" s="267"/>
      <c r="AB31" s="267"/>
      <c r="AC31" s="267"/>
      <c r="AD31" s="267"/>
      <c r="AE31" s="267"/>
      <c r="AF31" s="39"/>
      <c r="AG31" s="39"/>
      <c r="AH31" s="39"/>
      <c r="AI31" s="39"/>
      <c r="AJ31" s="39"/>
      <c r="AK31" s="266">
        <v>0</v>
      </c>
      <c r="AL31" s="267"/>
      <c r="AM31" s="267"/>
      <c r="AN31" s="267"/>
      <c r="AO31" s="267"/>
      <c r="AP31" s="39"/>
      <c r="AQ31" s="39"/>
      <c r="AR31" s="40"/>
      <c r="BE31" s="282"/>
    </row>
    <row r="32" spans="1:71" s="3" customFormat="1" ht="14.45" hidden="1" customHeight="1">
      <c r="B32" s="38"/>
      <c r="C32" s="39"/>
      <c r="D32" s="39"/>
      <c r="E32" s="39"/>
      <c r="F32" s="27" t="s">
        <v>45</v>
      </c>
      <c r="G32" s="39"/>
      <c r="H32" s="39"/>
      <c r="I32" s="39"/>
      <c r="J32" s="39"/>
      <c r="K32" s="39"/>
      <c r="L32" s="268">
        <v>0.15</v>
      </c>
      <c r="M32" s="267"/>
      <c r="N32" s="267"/>
      <c r="O32" s="267"/>
      <c r="P32" s="267"/>
      <c r="Q32" s="39"/>
      <c r="R32" s="39"/>
      <c r="S32" s="39"/>
      <c r="T32" s="39"/>
      <c r="U32" s="39"/>
      <c r="V32" s="39"/>
      <c r="W32" s="266">
        <f>ROUND(BC94, 2)</f>
        <v>0</v>
      </c>
      <c r="X32" s="267"/>
      <c r="Y32" s="267"/>
      <c r="Z32" s="267"/>
      <c r="AA32" s="267"/>
      <c r="AB32" s="267"/>
      <c r="AC32" s="267"/>
      <c r="AD32" s="267"/>
      <c r="AE32" s="267"/>
      <c r="AF32" s="39"/>
      <c r="AG32" s="39"/>
      <c r="AH32" s="39"/>
      <c r="AI32" s="39"/>
      <c r="AJ32" s="39"/>
      <c r="AK32" s="266">
        <v>0</v>
      </c>
      <c r="AL32" s="267"/>
      <c r="AM32" s="267"/>
      <c r="AN32" s="267"/>
      <c r="AO32" s="267"/>
      <c r="AP32" s="39"/>
      <c r="AQ32" s="39"/>
      <c r="AR32" s="40"/>
      <c r="BE32" s="282"/>
    </row>
    <row r="33" spans="1:57" s="3" customFormat="1" ht="14.45" hidden="1" customHeight="1">
      <c r="B33" s="38"/>
      <c r="C33" s="39"/>
      <c r="D33" s="39"/>
      <c r="E33" s="39"/>
      <c r="F33" s="27" t="s">
        <v>46</v>
      </c>
      <c r="G33" s="39"/>
      <c r="H33" s="39"/>
      <c r="I33" s="39"/>
      <c r="J33" s="39"/>
      <c r="K33" s="39"/>
      <c r="L33" s="268">
        <v>0</v>
      </c>
      <c r="M33" s="267"/>
      <c r="N33" s="267"/>
      <c r="O33" s="267"/>
      <c r="P33" s="267"/>
      <c r="Q33" s="39"/>
      <c r="R33" s="39"/>
      <c r="S33" s="39"/>
      <c r="T33" s="39"/>
      <c r="U33" s="39"/>
      <c r="V33" s="39"/>
      <c r="W33" s="266">
        <f>ROUND(BD94, 2)</f>
        <v>0</v>
      </c>
      <c r="X33" s="267"/>
      <c r="Y33" s="267"/>
      <c r="Z33" s="267"/>
      <c r="AA33" s="267"/>
      <c r="AB33" s="267"/>
      <c r="AC33" s="267"/>
      <c r="AD33" s="267"/>
      <c r="AE33" s="267"/>
      <c r="AF33" s="39"/>
      <c r="AG33" s="39"/>
      <c r="AH33" s="39"/>
      <c r="AI33" s="39"/>
      <c r="AJ33" s="39"/>
      <c r="AK33" s="266">
        <v>0</v>
      </c>
      <c r="AL33" s="267"/>
      <c r="AM33" s="267"/>
      <c r="AN33" s="267"/>
      <c r="AO33" s="267"/>
      <c r="AP33" s="39"/>
      <c r="AQ33" s="39"/>
      <c r="AR33" s="40"/>
      <c r="BE33" s="282"/>
    </row>
    <row r="34" spans="1:57" s="2" customFormat="1" ht="6.95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281"/>
    </row>
    <row r="35" spans="1:57" s="2" customFormat="1" ht="25.9" customHeight="1">
      <c r="A35" s="32"/>
      <c r="B35" s="33"/>
      <c r="C35" s="41"/>
      <c r="D35" s="42" t="s">
        <v>47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48</v>
      </c>
      <c r="U35" s="43"/>
      <c r="V35" s="43"/>
      <c r="W35" s="43"/>
      <c r="X35" s="279" t="s">
        <v>49</v>
      </c>
      <c r="Y35" s="277"/>
      <c r="Z35" s="277"/>
      <c r="AA35" s="277"/>
      <c r="AB35" s="277"/>
      <c r="AC35" s="43"/>
      <c r="AD35" s="43"/>
      <c r="AE35" s="43"/>
      <c r="AF35" s="43"/>
      <c r="AG35" s="43"/>
      <c r="AH35" s="43"/>
      <c r="AI35" s="43"/>
      <c r="AJ35" s="43"/>
      <c r="AK35" s="276">
        <f>SUM(AK26:AK33)</f>
        <v>0</v>
      </c>
      <c r="AL35" s="277"/>
      <c r="AM35" s="277"/>
      <c r="AN35" s="277"/>
      <c r="AO35" s="278"/>
      <c r="AP35" s="41"/>
      <c r="AQ35" s="41"/>
      <c r="AR35" s="37"/>
      <c r="BE35" s="32"/>
    </row>
    <row r="36" spans="1:57" s="2" customFormat="1" ht="6.95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E36" s="32"/>
    </row>
    <row r="37" spans="1:57" s="2" customFormat="1" ht="14.45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7"/>
      <c r="BE37" s="32"/>
    </row>
    <row r="38" spans="1:57" s="1" customFormat="1" ht="14.45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pans="1:57" s="1" customFormat="1" ht="14.45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pans="1:57" s="1" customFormat="1" ht="14.45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pans="1:57" s="1" customFormat="1" ht="14.45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pans="1:57" s="1" customFormat="1" ht="14.45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pans="1:57" s="1" customFormat="1" ht="14.45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pans="1:57" s="1" customFormat="1" ht="14.45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pans="1:57" s="1" customFormat="1" ht="14.45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pans="1:57" s="1" customFormat="1" ht="14.45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pans="1:57" s="1" customFormat="1" ht="14.45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pans="1:57" s="1" customFormat="1" ht="14.45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pans="1:57" s="2" customFormat="1" ht="14.45" customHeight="1">
      <c r="B49" s="45"/>
      <c r="C49" s="46"/>
      <c r="D49" s="47" t="s">
        <v>50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7" t="s">
        <v>51</v>
      </c>
      <c r="AI49" s="48"/>
      <c r="AJ49" s="48"/>
      <c r="AK49" s="48"/>
      <c r="AL49" s="48"/>
      <c r="AM49" s="48"/>
      <c r="AN49" s="48"/>
      <c r="AO49" s="48"/>
      <c r="AP49" s="46"/>
      <c r="AQ49" s="46"/>
      <c r="AR49" s="49"/>
    </row>
    <row r="50" spans="1:57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 spans="1:57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 spans="1:57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 spans="1:57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 spans="1:57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 spans="1:57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 spans="1:57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 spans="1: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 spans="1:57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 spans="1:57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pans="1:57" s="2" customFormat="1" ht="12.75">
      <c r="A60" s="32"/>
      <c r="B60" s="33"/>
      <c r="C60" s="34"/>
      <c r="D60" s="50" t="s">
        <v>52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0" t="s">
        <v>53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0" t="s">
        <v>52</v>
      </c>
      <c r="AI60" s="36"/>
      <c r="AJ60" s="36"/>
      <c r="AK60" s="36"/>
      <c r="AL60" s="36"/>
      <c r="AM60" s="50" t="s">
        <v>53</v>
      </c>
      <c r="AN60" s="36"/>
      <c r="AO60" s="36"/>
      <c r="AP60" s="34"/>
      <c r="AQ60" s="34"/>
      <c r="AR60" s="37"/>
      <c r="BE60" s="32"/>
    </row>
    <row r="61" spans="1:57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 spans="1:57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 spans="1:57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pans="1:57" s="2" customFormat="1" ht="12.75">
      <c r="A64" s="32"/>
      <c r="B64" s="33"/>
      <c r="C64" s="34"/>
      <c r="D64" s="47" t="s">
        <v>54</v>
      </c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47" t="s">
        <v>55</v>
      </c>
      <c r="AI64" s="51"/>
      <c r="AJ64" s="51"/>
      <c r="AK64" s="51"/>
      <c r="AL64" s="51"/>
      <c r="AM64" s="51"/>
      <c r="AN64" s="51"/>
      <c r="AO64" s="51"/>
      <c r="AP64" s="34"/>
      <c r="AQ64" s="34"/>
      <c r="AR64" s="37"/>
      <c r="BE64" s="32"/>
    </row>
    <row r="65" spans="1:57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 spans="1:57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 spans="1:5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 spans="1:57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 spans="1:57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 spans="1:57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 spans="1:57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 spans="1:57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 spans="1:57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 spans="1:57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pans="1:57" s="2" customFormat="1" ht="12.75">
      <c r="A75" s="32"/>
      <c r="B75" s="33"/>
      <c r="C75" s="34"/>
      <c r="D75" s="50" t="s">
        <v>52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0" t="s">
        <v>53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0" t="s">
        <v>52</v>
      </c>
      <c r="AI75" s="36"/>
      <c r="AJ75" s="36"/>
      <c r="AK75" s="36"/>
      <c r="AL75" s="36"/>
      <c r="AM75" s="50" t="s">
        <v>53</v>
      </c>
      <c r="AN75" s="36"/>
      <c r="AO75" s="36"/>
      <c r="AP75" s="34"/>
      <c r="AQ75" s="34"/>
      <c r="AR75" s="37"/>
      <c r="BE75" s="32"/>
    </row>
    <row r="76" spans="1:57" s="2" customForma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7"/>
      <c r="BE76" s="32"/>
    </row>
    <row r="77" spans="1:57" s="2" customFormat="1" ht="6.95" customHeight="1">
      <c r="A77" s="32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37"/>
      <c r="BE77" s="32"/>
    </row>
    <row r="81" spans="1:91" s="2" customFormat="1" ht="6.95" customHeight="1">
      <c r="A81" s="32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37"/>
      <c r="BE81" s="32"/>
    </row>
    <row r="82" spans="1:91" s="2" customFormat="1" ht="24.95" customHeight="1">
      <c r="A82" s="32"/>
      <c r="B82" s="33"/>
      <c r="C82" s="21" t="s">
        <v>56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7"/>
      <c r="BE82" s="32"/>
    </row>
    <row r="83" spans="1:91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7"/>
      <c r="BE83" s="32"/>
    </row>
    <row r="84" spans="1:91" s="4" customFormat="1" ht="12" customHeight="1">
      <c r="B84" s="56"/>
      <c r="C84" s="27" t="s">
        <v>13</v>
      </c>
      <c r="D84" s="57"/>
      <c r="E84" s="57"/>
      <c r="F84" s="57"/>
      <c r="G84" s="57"/>
      <c r="H84" s="57"/>
      <c r="I84" s="57"/>
      <c r="J84" s="57"/>
      <c r="K84" s="57"/>
      <c r="L84" s="57" t="str">
        <f>K5</f>
        <v>63520185</v>
      </c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  <c r="AM84" s="57"/>
      <c r="AN84" s="57"/>
      <c r="AO84" s="57"/>
      <c r="AP84" s="57"/>
      <c r="AQ84" s="57"/>
      <c r="AR84" s="58"/>
    </row>
    <row r="85" spans="1:91" s="5" customFormat="1" ht="36.950000000000003" customHeight="1">
      <c r="B85" s="59"/>
      <c r="C85" s="60" t="s">
        <v>16</v>
      </c>
      <c r="D85" s="61"/>
      <c r="E85" s="61"/>
      <c r="F85" s="61"/>
      <c r="G85" s="61"/>
      <c r="H85" s="61"/>
      <c r="I85" s="61"/>
      <c r="J85" s="61"/>
      <c r="K85" s="61"/>
      <c r="L85" s="269" t="str">
        <f>K6</f>
        <v>Výměna kolejnic v úseku Hranice - Studénka</v>
      </c>
      <c r="M85" s="270"/>
      <c r="N85" s="270"/>
      <c r="O85" s="270"/>
      <c r="P85" s="270"/>
      <c r="Q85" s="270"/>
      <c r="R85" s="270"/>
      <c r="S85" s="270"/>
      <c r="T85" s="270"/>
      <c r="U85" s="270"/>
      <c r="V85" s="270"/>
      <c r="W85" s="270"/>
      <c r="X85" s="270"/>
      <c r="Y85" s="270"/>
      <c r="Z85" s="270"/>
      <c r="AA85" s="270"/>
      <c r="AB85" s="270"/>
      <c r="AC85" s="270"/>
      <c r="AD85" s="270"/>
      <c r="AE85" s="270"/>
      <c r="AF85" s="270"/>
      <c r="AG85" s="270"/>
      <c r="AH85" s="270"/>
      <c r="AI85" s="270"/>
      <c r="AJ85" s="270"/>
      <c r="AK85" s="270"/>
      <c r="AL85" s="270"/>
      <c r="AM85" s="270"/>
      <c r="AN85" s="270"/>
      <c r="AO85" s="270"/>
      <c r="AP85" s="61"/>
      <c r="AQ85" s="61"/>
      <c r="AR85" s="62"/>
    </row>
    <row r="86" spans="1:91" s="2" customFormat="1" ht="6.95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7"/>
      <c r="BE86" s="32"/>
    </row>
    <row r="87" spans="1:91" s="2" customFormat="1" ht="12" customHeight="1">
      <c r="A87" s="32"/>
      <c r="B87" s="33"/>
      <c r="C87" s="27" t="s">
        <v>20</v>
      </c>
      <c r="D87" s="34"/>
      <c r="E87" s="34"/>
      <c r="F87" s="34"/>
      <c r="G87" s="34"/>
      <c r="H87" s="34"/>
      <c r="I87" s="34"/>
      <c r="J87" s="34"/>
      <c r="K87" s="34"/>
      <c r="L87" s="63" t="str">
        <f>IF(K8="","",K8)</f>
        <v>PS Suchdol n.O.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7" t="s">
        <v>22</v>
      </c>
      <c r="AJ87" s="34"/>
      <c r="AK87" s="34"/>
      <c r="AL87" s="34"/>
      <c r="AM87" s="271" t="str">
        <f>IF(AN8= "","",AN8)</f>
        <v>23. 6. 2020</v>
      </c>
      <c r="AN87" s="271"/>
      <c r="AO87" s="34"/>
      <c r="AP87" s="34"/>
      <c r="AQ87" s="34"/>
      <c r="AR87" s="37"/>
      <c r="BE87" s="32"/>
    </row>
    <row r="88" spans="1:91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7"/>
      <c r="BE88" s="32"/>
    </row>
    <row r="89" spans="1:91" s="2" customFormat="1" ht="15.2" customHeight="1">
      <c r="A89" s="32"/>
      <c r="B89" s="33"/>
      <c r="C89" s="27" t="s">
        <v>24</v>
      </c>
      <c r="D89" s="34"/>
      <c r="E89" s="34"/>
      <c r="F89" s="34"/>
      <c r="G89" s="34"/>
      <c r="H89" s="34"/>
      <c r="I89" s="34"/>
      <c r="J89" s="34"/>
      <c r="K89" s="34"/>
      <c r="L89" s="57" t="str">
        <f>IF(E11= "","",E11)</f>
        <v>Správa železnic, státní organizace, OŘ Ostrava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7" t="s">
        <v>32</v>
      </c>
      <c r="AJ89" s="34"/>
      <c r="AK89" s="34"/>
      <c r="AL89" s="34"/>
      <c r="AM89" s="254" t="str">
        <f>IF(E17="","",E17)</f>
        <v xml:space="preserve"> </v>
      </c>
      <c r="AN89" s="255"/>
      <c r="AO89" s="255"/>
      <c r="AP89" s="255"/>
      <c r="AQ89" s="34"/>
      <c r="AR89" s="37"/>
      <c r="AS89" s="248" t="s">
        <v>57</v>
      </c>
      <c r="AT89" s="249"/>
      <c r="AU89" s="65"/>
      <c r="AV89" s="65"/>
      <c r="AW89" s="65"/>
      <c r="AX89" s="65"/>
      <c r="AY89" s="65"/>
      <c r="AZ89" s="65"/>
      <c r="BA89" s="65"/>
      <c r="BB89" s="65"/>
      <c r="BC89" s="65"/>
      <c r="BD89" s="66"/>
      <c r="BE89" s="32"/>
    </row>
    <row r="90" spans="1:91" s="2" customFormat="1" ht="15.2" customHeight="1">
      <c r="A90" s="32"/>
      <c r="B90" s="33"/>
      <c r="C90" s="27" t="s">
        <v>30</v>
      </c>
      <c r="D90" s="34"/>
      <c r="E90" s="34"/>
      <c r="F90" s="34"/>
      <c r="G90" s="34"/>
      <c r="H90" s="34"/>
      <c r="I90" s="34"/>
      <c r="J90" s="34"/>
      <c r="K90" s="34"/>
      <c r="L90" s="57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7" t="s">
        <v>35</v>
      </c>
      <c r="AJ90" s="34"/>
      <c r="AK90" s="34"/>
      <c r="AL90" s="34"/>
      <c r="AM90" s="254" t="str">
        <f>IF(E20="","",E20)</f>
        <v xml:space="preserve"> </v>
      </c>
      <c r="AN90" s="255"/>
      <c r="AO90" s="255"/>
      <c r="AP90" s="255"/>
      <c r="AQ90" s="34"/>
      <c r="AR90" s="37"/>
      <c r="AS90" s="250"/>
      <c r="AT90" s="251"/>
      <c r="AU90" s="67"/>
      <c r="AV90" s="67"/>
      <c r="AW90" s="67"/>
      <c r="AX90" s="67"/>
      <c r="AY90" s="67"/>
      <c r="AZ90" s="67"/>
      <c r="BA90" s="67"/>
      <c r="BB90" s="67"/>
      <c r="BC90" s="67"/>
      <c r="BD90" s="68"/>
      <c r="BE90" s="32"/>
    </row>
    <row r="91" spans="1:91" s="2" customFormat="1" ht="10.9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7"/>
      <c r="AS91" s="252"/>
      <c r="AT91" s="253"/>
      <c r="AU91" s="69"/>
      <c r="AV91" s="69"/>
      <c r="AW91" s="69"/>
      <c r="AX91" s="69"/>
      <c r="AY91" s="69"/>
      <c r="AZ91" s="69"/>
      <c r="BA91" s="69"/>
      <c r="BB91" s="69"/>
      <c r="BC91" s="69"/>
      <c r="BD91" s="70"/>
      <c r="BE91" s="32"/>
    </row>
    <row r="92" spans="1:91" s="2" customFormat="1" ht="29.25" customHeight="1">
      <c r="A92" s="32"/>
      <c r="B92" s="33"/>
      <c r="C92" s="256" t="s">
        <v>58</v>
      </c>
      <c r="D92" s="257"/>
      <c r="E92" s="257"/>
      <c r="F92" s="257"/>
      <c r="G92" s="257"/>
      <c r="H92" s="71"/>
      <c r="I92" s="259" t="s">
        <v>59</v>
      </c>
      <c r="J92" s="257"/>
      <c r="K92" s="257"/>
      <c r="L92" s="257"/>
      <c r="M92" s="257"/>
      <c r="N92" s="257"/>
      <c r="O92" s="257"/>
      <c r="P92" s="257"/>
      <c r="Q92" s="257"/>
      <c r="R92" s="257"/>
      <c r="S92" s="257"/>
      <c r="T92" s="257"/>
      <c r="U92" s="257"/>
      <c r="V92" s="257"/>
      <c r="W92" s="257"/>
      <c r="X92" s="257"/>
      <c r="Y92" s="257"/>
      <c r="Z92" s="257"/>
      <c r="AA92" s="257"/>
      <c r="AB92" s="257"/>
      <c r="AC92" s="257"/>
      <c r="AD92" s="257"/>
      <c r="AE92" s="257"/>
      <c r="AF92" s="257"/>
      <c r="AG92" s="258" t="s">
        <v>60</v>
      </c>
      <c r="AH92" s="257"/>
      <c r="AI92" s="257"/>
      <c r="AJ92" s="257"/>
      <c r="AK92" s="257"/>
      <c r="AL92" s="257"/>
      <c r="AM92" s="257"/>
      <c r="AN92" s="259" t="s">
        <v>61</v>
      </c>
      <c r="AO92" s="257"/>
      <c r="AP92" s="260"/>
      <c r="AQ92" s="72" t="s">
        <v>62</v>
      </c>
      <c r="AR92" s="37"/>
      <c r="AS92" s="73" t="s">
        <v>63</v>
      </c>
      <c r="AT92" s="74" t="s">
        <v>64</v>
      </c>
      <c r="AU92" s="74" t="s">
        <v>65</v>
      </c>
      <c r="AV92" s="74" t="s">
        <v>66</v>
      </c>
      <c r="AW92" s="74" t="s">
        <v>67</v>
      </c>
      <c r="AX92" s="74" t="s">
        <v>68</v>
      </c>
      <c r="AY92" s="74" t="s">
        <v>69</v>
      </c>
      <c r="AZ92" s="74" t="s">
        <v>70</v>
      </c>
      <c r="BA92" s="74" t="s">
        <v>71</v>
      </c>
      <c r="BB92" s="74" t="s">
        <v>72</v>
      </c>
      <c r="BC92" s="74" t="s">
        <v>73</v>
      </c>
      <c r="BD92" s="75" t="s">
        <v>74</v>
      </c>
      <c r="BE92" s="32"/>
    </row>
    <row r="93" spans="1:91" s="2" customFormat="1" ht="10.9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7"/>
      <c r="AS93" s="76"/>
      <c r="AT93" s="77"/>
      <c r="AU93" s="77"/>
      <c r="AV93" s="77"/>
      <c r="AW93" s="77"/>
      <c r="AX93" s="77"/>
      <c r="AY93" s="77"/>
      <c r="AZ93" s="77"/>
      <c r="BA93" s="77"/>
      <c r="BB93" s="77"/>
      <c r="BC93" s="77"/>
      <c r="BD93" s="78"/>
      <c r="BE93" s="32"/>
    </row>
    <row r="94" spans="1:91" s="6" customFormat="1" ht="32.450000000000003" customHeight="1">
      <c r="B94" s="79"/>
      <c r="C94" s="80" t="s">
        <v>75</v>
      </c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  <c r="O94" s="81"/>
      <c r="P94" s="81"/>
      <c r="Q94" s="81"/>
      <c r="R94" s="81"/>
      <c r="S94" s="81"/>
      <c r="T94" s="81"/>
      <c r="U94" s="81"/>
      <c r="V94" s="81"/>
      <c r="W94" s="81"/>
      <c r="X94" s="81"/>
      <c r="Y94" s="81"/>
      <c r="Z94" s="81"/>
      <c r="AA94" s="81"/>
      <c r="AB94" s="81"/>
      <c r="AC94" s="81"/>
      <c r="AD94" s="81"/>
      <c r="AE94" s="81"/>
      <c r="AF94" s="81"/>
      <c r="AG94" s="264">
        <f>ROUND(SUM(AG95:AG98),2)</f>
        <v>0</v>
      </c>
      <c r="AH94" s="264"/>
      <c r="AI94" s="264"/>
      <c r="AJ94" s="264"/>
      <c r="AK94" s="264"/>
      <c r="AL94" s="264"/>
      <c r="AM94" s="264"/>
      <c r="AN94" s="265">
        <f>SUM(AG94,AT94)</f>
        <v>0</v>
      </c>
      <c r="AO94" s="265"/>
      <c r="AP94" s="265"/>
      <c r="AQ94" s="83" t="s">
        <v>1</v>
      </c>
      <c r="AR94" s="84"/>
      <c r="AS94" s="85">
        <f>ROUND(SUM(AS95:AS98),2)</f>
        <v>0</v>
      </c>
      <c r="AT94" s="86">
        <f>ROUND(SUM(AV94:AW94),2)</f>
        <v>0</v>
      </c>
      <c r="AU94" s="87">
        <f>ROUND(SUM(AU95:AU98),5)</f>
        <v>0</v>
      </c>
      <c r="AV94" s="86">
        <f>ROUND(AZ94*L29,2)</f>
        <v>0</v>
      </c>
      <c r="AW94" s="86">
        <f>ROUND(BA94*L30,2)</f>
        <v>0</v>
      </c>
      <c r="AX94" s="86">
        <f>ROUND(BB94*L29,2)</f>
        <v>0</v>
      </c>
      <c r="AY94" s="86">
        <f>ROUND(BC94*L30,2)</f>
        <v>0</v>
      </c>
      <c r="AZ94" s="86">
        <f>ROUND(SUM(AZ95:AZ98),2)</f>
        <v>0</v>
      </c>
      <c r="BA94" s="86">
        <f>ROUND(SUM(BA95:BA98),2)</f>
        <v>0</v>
      </c>
      <c r="BB94" s="86">
        <f>ROUND(SUM(BB95:BB98),2)</f>
        <v>0</v>
      </c>
      <c r="BC94" s="86">
        <f>ROUND(SUM(BC95:BC98),2)</f>
        <v>0</v>
      </c>
      <c r="BD94" s="88">
        <f>ROUND(SUM(BD95:BD98),2)</f>
        <v>0</v>
      </c>
      <c r="BS94" s="89" t="s">
        <v>76</v>
      </c>
      <c r="BT94" s="89" t="s">
        <v>77</v>
      </c>
      <c r="BU94" s="90" t="s">
        <v>78</v>
      </c>
      <c r="BV94" s="89" t="s">
        <v>79</v>
      </c>
      <c r="BW94" s="89" t="s">
        <v>5</v>
      </c>
      <c r="BX94" s="89" t="s">
        <v>80</v>
      </c>
      <c r="CL94" s="89" t="s">
        <v>1</v>
      </c>
    </row>
    <row r="95" spans="1:91" s="7" customFormat="1" ht="24.75" customHeight="1">
      <c r="A95" s="91" t="s">
        <v>81</v>
      </c>
      <c r="B95" s="92"/>
      <c r="C95" s="93"/>
      <c r="D95" s="261" t="s">
        <v>82</v>
      </c>
      <c r="E95" s="261"/>
      <c r="F95" s="261"/>
      <c r="G95" s="261"/>
      <c r="H95" s="261"/>
      <c r="I95" s="94"/>
      <c r="J95" s="261" t="s">
        <v>83</v>
      </c>
      <c r="K95" s="261"/>
      <c r="L95" s="261"/>
      <c r="M95" s="261"/>
      <c r="N95" s="261"/>
      <c r="O95" s="261"/>
      <c r="P95" s="261"/>
      <c r="Q95" s="261"/>
      <c r="R95" s="261"/>
      <c r="S95" s="261"/>
      <c r="T95" s="261"/>
      <c r="U95" s="261"/>
      <c r="V95" s="261"/>
      <c r="W95" s="261"/>
      <c r="X95" s="261"/>
      <c r="Y95" s="261"/>
      <c r="Z95" s="261"/>
      <c r="AA95" s="261"/>
      <c r="AB95" s="261"/>
      <c r="AC95" s="261"/>
      <c r="AD95" s="261"/>
      <c r="AE95" s="261"/>
      <c r="AF95" s="261"/>
      <c r="AG95" s="262">
        <f>'SO 01 - Hranice - Polom T...'!J30</f>
        <v>0</v>
      </c>
      <c r="AH95" s="263"/>
      <c r="AI95" s="263"/>
      <c r="AJ95" s="263"/>
      <c r="AK95" s="263"/>
      <c r="AL95" s="263"/>
      <c r="AM95" s="263"/>
      <c r="AN95" s="262">
        <f>SUM(AG95,AT95)</f>
        <v>0</v>
      </c>
      <c r="AO95" s="263"/>
      <c r="AP95" s="263"/>
      <c r="AQ95" s="95" t="s">
        <v>84</v>
      </c>
      <c r="AR95" s="96"/>
      <c r="AS95" s="97">
        <v>0</v>
      </c>
      <c r="AT95" s="98">
        <f>ROUND(SUM(AV95:AW95),2)</f>
        <v>0</v>
      </c>
      <c r="AU95" s="99">
        <f>'SO 01 - Hranice - Polom T...'!P119</f>
        <v>0</v>
      </c>
      <c r="AV95" s="98">
        <f>'SO 01 - Hranice - Polom T...'!J33</f>
        <v>0</v>
      </c>
      <c r="AW95" s="98">
        <f>'SO 01 - Hranice - Polom T...'!J34</f>
        <v>0</v>
      </c>
      <c r="AX95" s="98">
        <f>'SO 01 - Hranice - Polom T...'!J35</f>
        <v>0</v>
      </c>
      <c r="AY95" s="98">
        <f>'SO 01 - Hranice - Polom T...'!J36</f>
        <v>0</v>
      </c>
      <c r="AZ95" s="98">
        <f>'SO 01 - Hranice - Polom T...'!F33</f>
        <v>0</v>
      </c>
      <c r="BA95" s="98">
        <f>'SO 01 - Hranice - Polom T...'!F34</f>
        <v>0</v>
      </c>
      <c r="BB95" s="98">
        <f>'SO 01 - Hranice - Polom T...'!F35</f>
        <v>0</v>
      </c>
      <c r="BC95" s="98">
        <f>'SO 01 - Hranice - Polom T...'!F36</f>
        <v>0</v>
      </c>
      <c r="BD95" s="100">
        <f>'SO 01 - Hranice - Polom T...'!F37</f>
        <v>0</v>
      </c>
      <c r="BT95" s="101" t="s">
        <v>85</v>
      </c>
      <c r="BV95" s="101" t="s">
        <v>79</v>
      </c>
      <c r="BW95" s="101" t="s">
        <v>86</v>
      </c>
      <c r="BX95" s="101" t="s">
        <v>5</v>
      </c>
      <c r="CL95" s="101" t="s">
        <v>1</v>
      </c>
      <c r="CM95" s="101" t="s">
        <v>87</v>
      </c>
    </row>
    <row r="96" spans="1:91" s="7" customFormat="1" ht="24.75" customHeight="1">
      <c r="A96" s="91" t="s">
        <v>81</v>
      </c>
      <c r="B96" s="92"/>
      <c r="C96" s="93"/>
      <c r="D96" s="261" t="s">
        <v>88</v>
      </c>
      <c r="E96" s="261"/>
      <c r="F96" s="261"/>
      <c r="G96" s="261"/>
      <c r="H96" s="261"/>
      <c r="I96" s="94"/>
      <c r="J96" s="261" t="s">
        <v>89</v>
      </c>
      <c r="K96" s="261"/>
      <c r="L96" s="261"/>
      <c r="M96" s="261"/>
      <c r="N96" s="261"/>
      <c r="O96" s="261"/>
      <c r="P96" s="261"/>
      <c r="Q96" s="261"/>
      <c r="R96" s="261"/>
      <c r="S96" s="261"/>
      <c r="T96" s="261"/>
      <c r="U96" s="261"/>
      <c r="V96" s="261"/>
      <c r="W96" s="261"/>
      <c r="X96" s="261"/>
      <c r="Y96" s="261"/>
      <c r="Z96" s="261"/>
      <c r="AA96" s="261"/>
      <c r="AB96" s="261"/>
      <c r="AC96" s="261"/>
      <c r="AD96" s="261"/>
      <c r="AE96" s="261"/>
      <c r="AF96" s="261"/>
      <c r="AG96" s="262">
        <f>'SO 02 - Hranice - Polom T...'!J30</f>
        <v>0</v>
      </c>
      <c r="AH96" s="263"/>
      <c r="AI96" s="263"/>
      <c r="AJ96" s="263"/>
      <c r="AK96" s="263"/>
      <c r="AL96" s="263"/>
      <c r="AM96" s="263"/>
      <c r="AN96" s="262">
        <f>SUM(AG96,AT96)</f>
        <v>0</v>
      </c>
      <c r="AO96" s="263"/>
      <c r="AP96" s="263"/>
      <c r="AQ96" s="95" t="s">
        <v>84</v>
      </c>
      <c r="AR96" s="96"/>
      <c r="AS96" s="97">
        <v>0</v>
      </c>
      <c r="AT96" s="98">
        <f>ROUND(SUM(AV96:AW96),2)</f>
        <v>0</v>
      </c>
      <c r="AU96" s="99">
        <f>'SO 02 - Hranice - Polom T...'!P119</f>
        <v>0</v>
      </c>
      <c r="AV96" s="98">
        <f>'SO 02 - Hranice - Polom T...'!J33</f>
        <v>0</v>
      </c>
      <c r="AW96" s="98">
        <f>'SO 02 - Hranice - Polom T...'!J34</f>
        <v>0</v>
      </c>
      <c r="AX96" s="98">
        <f>'SO 02 - Hranice - Polom T...'!J35</f>
        <v>0</v>
      </c>
      <c r="AY96" s="98">
        <f>'SO 02 - Hranice - Polom T...'!J36</f>
        <v>0</v>
      </c>
      <c r="AZ96" s="98">
        <f>'SO 02 - Hranice - Polom T...'!F33</f>
        <v>0</v>
      </c>
      <c r="BA96" s="98">
        <f>'SO 02 - Hranice - Polom T...'!F34</f>
        <v>0</v>
      </c>
      <c r="BB96" s="98">
        <f>'SO 02 - Hranice - Polom T...'!F35</f>
        <v>0</v>
      </c>
      <c r="BC96" s="98">
        <f>'SO 02 - Hranice - Polom T...'!F36</f>
        <v>0</v>
      </c>
      <c r="BD96" s="100">
        <f>'SO 02 - Hranice - Polom T...'!F37</f>
        <v>0</v>
      </c>
      <c r="BT96" s="101" t="s">
        <v>85</v>
      </c>
      <c r="BV96" s="101" t="s">
        <v>79</v>
      </c>
      <c r="BW96" s="101" t="s">
        <v>90</v>
      </c>
      <c r="BX96" s="101" t="s">
        <v>5</v>
      </c>
      <c r="CL96" s="101" t="s">
        <v>1</v>
      </c>
      <c r="CM96" s="101" t="s">
        <v>87</v>
      </c>
    </row>
    <row r="97" spans="1:91" s="7" customFormat="1" ht="24.75" customHeight="1">
      <c r="A97" s="91" t="s">
        <v>81</v>
      </c>
      <c r="B97" s="92"/>
      <c r="C97" s="93"/>
      <c r="D97" s="261" t="s">
        <v>91</v>
      </c>
      <c r="E97" s="261"/>
      <c r="F97" s="261"/>
      <c r="G97" s="261"/>
      <c r="H97" s="261"/>
      <c r="I97" s="94"/>
      <c r="J97" s="261" t="s">
        <v>92</v>
      </c>
      <c r="K97" s="261"/>
      <c r="L97" s="261"/>
      <c r="M97" s="261"/>
      <c r="N97" s="261"/>
      <c r="O97" s="261"/>
      <c r="P97" s="261"/>
      <c r="Q97" s="261"/>
      <c r="R97" s="261"/>
      <c r="S97" s="261"/>
      <c r="T97" s="261"/>
      <c r="U97" s="261"/>
      <c r="V97" s="261"/>
      <c r="W97" s="261"/>
      <c r="X97" s="261"/>
      <c r="Y97" s="261"/>
      <c r="Z97" s="261"/>
      <c r="AA97" s="261"/>
      <c r="AB97" s="261"/>
      <c r="AC97" s="261"/>
      <c r="AD97" s="261"/>
      <c r="AE97" s="261"/>
      <c r="AF97" s="261"/>
      <c r="AG97" s="262">
        <f>'SO 03 - Hranice - Polom T...'!J30</f>
        <v>0</v>
      </c>
      <c r="AH97" s="263"/>
      <c r="AI97" s="263"/>
      <c r="AJ97" s="263"/>
      <c r="AK97" s="263"/>
      <c r="AL97" s="263"/>
      <c r="AM97" s="263"/>
      <c r="AN97" s="262">
        <f>SUM(AG97,AT97)</f>
        <v>0</v>
      </c>
      <c r="AO97" s="263"/>
      <c r="AP97" s="263"/>
      <c r="AQ97" s="95" t="s">
        <v>84</v>
      </c>
      <c r="AR97" s="96"/>
      <c r="AS97" s="97">
        <v>0</v>
      </c>
      <c r="AT97" s="98">
        <f>ROUND(SUM(AV97:AW97),2)</f>
        <v>0</v>
      </c>
      <c r="AU97" s="99">
        <f>'SO 03 - Hranice - Polom T...'!P119</f>
        <v>0</v>
      </c>
      <c r="AV97" s="98">
        <f>'SO 03 - Hranice - Polom T...'!J33</f>
        <v>0</v>
      </c>
      <c r="AW97" s="98">
        <f>'SO 03 - Hranice - Polom T...'!J34</f>
        <v>0</v>
      </c>
      <c r="AX97" s="98">
        <f>'SO 03 - Hranice - Polom T...'!J35</f>
        <v>0</v>
      </c>
      <c r="AY97" s="98">
        <f>'SO 03 - Hranice - Polom T...'!J36</f>
        <v>0</v>
      </c>
      <c r="AZ97" s="98">
        <f>'SO 03 - Hranice - Polom T...'!F33</f>
        <v>0</v>
      </c>
      <c r="BA97" s="98">
        <f>'SO 03 - Hranice - Polom T...'!F34</f>
        <v>0</v>
      </c>
      <c r="BB97" s="98">
        <f>'SO 03 - Hranice - Polom T...'!F35</f>
        <v>0</v>
      </c>
      <c r="BC97" s="98">
        <f>'SO 03 - Hranice - Polom T...'!F36</f>
        <v>0</v>
      </c>
      <c r="BD97" s="100">
        <f>'SO 03 - Hranice - Polom T...'!F37</f>
        <v>0</v>
      </c>
      <c r="BT97" s="101" t="s">
        <v>85</v>
      </c>
      <c r="BV97" s="101" t="s">
        <v>79</v>
      </c>
      <c r="BW97" s="101" t="s">
        <v>93</v>
      </c>
      <c r="BX97" s="101" t="s">
        <v>5</v>
      </c>
      <c r="CL97" s="101" t="s">
        <v>1</v>
      </c>
      <c r="CM97" s="101" t="s">
        <v>87</v>
      </c>
    </row>
    <row r="98" spans="1:91" s="7" customFormat="1" ht="24.75" customHeight="1">
      <c r="A98" s="91" t="s">
        <v>81</v>
      </c>
      <c r="B98" s="92"/>
      <c r="C98" s="93"/>
      <c r="D98" s="261" t="s">
        <v>94</v>
      </c>
      <c r="E98" s="261"/>
      <c r="F98" s="261"/>
      <c r="G98" s="261"/>
      <c r="H98" s="261"/>
      <c r="I98" s="94"/>
      <c r="J98" s="261" t="s">
        <v>17</v>
      </c>
      <c r="K98" s="261"/>
      <c r="L98" s="261"/>
      <c r="M98" s="261"/>
      <c r="N98" s="261"/>
      <c r="O98" s="261"/>
      <c r="P98" s="261"/>
      <c r="Q98" s="261"/>
      <c r="R98" s="261"/>
      <c r="S98" s="261"/>
      <c r="T98" s="261"/>
      <c r="U98" s="261"/>
      <c r="V98" s="261"/>
      <c r="W98" s="261"/>
      <c r="X98" s="261"/>
      <c r="Y98" s="261"/>
      <c r="Z98" s="261"/>
      <c r="AA98" s="261"/>
      <c r="AB98" s="261"/>
      <c r="AC98" s="261"/>
      <c r="AD98" s="261"/>
      <c r="AE98" s="261"/>
      <c r="AF98" s="261"/>
      <c r="AG98" s="262">
        <f>'VON - Výměna kolejnic v ú...'!J30</f>
        <v>0</v>
      </c>
      <c r="AH98" s="263"/>
      <c r="AI98" s="263"/>
      <c r="AJ98" s="263"/>
      <c r="AK98" s="263"/>
      <c r="AL98" s="263"/>
      <c r="AM98" s="263"/>
      <c r="AN98" s="262">
        <f>SUM(AG98,AT98)</f>
        <v>0</v>
      </c>
      <c r="AO98" s="263"/>
      <c r="AP98" s="263"/>
      <c r="AQ98" s="95" t="s">
        <v>84</v>
      </c>
      <c r="AR98" s="96"/>
      <c r="AS98" s="102">
        <v>0</v>
      </c>
      <c r="AT98" s="103">
        <f>ROUND(SUM(AV98:AW98),2)</f>
        <v>0</v>
      </c>
      <c r="AU98" s="104">
        <f>'VON - Výměna kolejnic v ú...'!P117</f>
        <v>0</v>
      </c>
      <c r="AV98" s="103">
        <f>'VON - Výměna kolejnic v ú...'!J33</f>
        <v>0</v>
      </c>
      <c r="AW98" s="103">
        <f>'VON - Výměna kolejnic v ú...'!J34</f>
        <v>0</v>
      </c>
      <c r="AX98" s="103">
        <f>'VON - Výměna kolejnic v ú...'!J35</f>
        <v>0</v>
      </c>
      <c r="AY98" s="103">
        <f>'VON - Výměna kolejnic v ú...'!J36</f>
        <v>0</v>
      </c>
      <c r="AZ98" s="103">
        <f>'VON - Výměna kolejnic v ú...'!F33</f>
        <v>0</v>
      </c>
      <c r="BA98" s="103">
        <f>'VON - Výměna kolejnic v ú...'!F34</f>
        <v>0</v>
      </c>
      <c r="BB98" s="103">
        <f>'VON - Výměna kolejnic v ú...'!F35</f>
        <v>0</v>
      </c>
      <c r="BC98" s="103">
        <f>'VON - Výměna kolejnic v ú...'!F36</f>
        <v>0</v>
      </c>
      <c r="BD98" s="105">
        <f>'VON - Výměna kolejnic v ú...'!F37</f>
        <v>0</v>
      </c>
      <c r="BT98" s="101" t="s">
        <v>85</v>
      </c>
      <c r="BV98" s="101" t="s">
        <v>79</v>
      </c>
      <c r="BW98" s="101" t="s">
        <v>95</v>
      </c>
      <c r="BX98" s="101" t="s">
        <v>5</v>
      </c>
      <c r="CL98" s="101" t="s">
        <v>1</v>
      </c>
      <c r="CM98" s="101" t="s">
        <v>87</v>
      </c>
    </row>
    <row r="99" spans="1:91" s="2" customFormat="1" ht="30" customHeight="1">
      <c r="A99" s="32"/>
      <c r="B99" s="33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F99" s="34"/>
      <c r="AG99" s="34"/>
      <c r="AH99" s="34"/>
      <c r="AI99" s="34"/>
      <c r="AJ99" s="34"/>
      <c r="AK99" s="34"/>
      <c r="AL99" s="34"/>
      <c r="AM99" s="34"/>
      <c r="AN99" s="34"/>
      <c r="AO99" s="34"/>
      <c r="AP99" s="34"/>
      <c r="AQ99" s="34"/>
      <c r="AR99" s="37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</row>
    <row r="100" spans="1:91" s="2" customFormat="1" ht="6.95" customHeight="1">
      <c r="A100" s="32"/>
      <c r="B100" s="52"/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53"/>
      <c r="Z100" s="53"/>
      <c r="AA100" s="53"/>
      <c r="AB100" s="53"/>
      <c r="AC100" s="53"/>
      <c r="AD100" s="53"/>
      <c r="AE100" s="53"/>
      <c r="AF100" s="53"/>
      <c r="AG100" s="53"/>
      <c r="AH100" s="53"/>
      <c r="AI100" s="53"/>
      <c r="AJ100" s="53"/>
      <c r="AK100" s="53"/>
      <c r="AL100" s="53"/>
      <c r="AM100" s="53"/>
      <c r="AN100" s="53"/>
      <c r="AO100" s="53"/>
      <c r="AP100" s="53"/>
      <c r="AQ100" s="53"/>
      <c r="AR100" s="37"/>
      <c r="AS100" s="32"/>
      <c r="AT100" s="32"/>
      <c r="AU100" s="32"/>
      <c r="AV100" s="32"/>
      <c r="AW100" s="32"/>
      <c r="AX100" s="32"/>
      <c r="AY100" s="32"/>
      <c r="AZ100" s="32"/>
      <c r="BA100" s="32"/>
      <c r="BB100" s="32"/>
      <c r="BC100" s="32"/>
      <c r="BD100" s="32"/>
      <c r="BE100" s="32"/>
    </row>
  </sheetData>
  <sheetProtection algorithmName="SHA-512" hashValue="ybmn57NC2GbE51+x+TT5tUKtRnoe91j/4GXiceEgqJTRdGi4pBRHJ28FGLra6TzZxRqEdp1UOdNTXWbETRf8kA==" saltValue="ESjMr/4aqPgcBFuOusKM2W9cTcvxcUSOzOfZI1KECjeujUhzoHxeVpRIT7t+cjeLFQrnO/u93zmHrtTwWzvUBA==" spinCount="100000" sheet="1" objects="1" scenarios="1" formatColumns="0" formatRows="0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L85:AO85"/>
    <mergeCell ref="AM87:AN87"/>
    <mergeCell ref="AM89:AP89"/>
    <mergeCell ref="AG94:AM94"/>
    <mergeCell ref="AN94:AP94"/>
    <mergeCell ref="J96:AF96"/>
    <mergeCell ref="D96:H96"/>
    <mergeCell ref="AG96:AM96"/>
    <mergeCell ref="AN96:AP96"/>
    <mergeCell ref="D95:H95"/>
    <mergeCell ref="AG95:AM95"/>
    <mergeCell ref="J95:AF95"/>
    <mergeCell ref="AN95:AP95"/>
    <mergeCell ref="D98:H98"/>
    <mergeCell ref="J98:AF98"/>
    <mergeCell ref="AN97:AP97"/>
    <mergeCell ref="D97:H97"/>
    <mergeCell ref="J97:AF97"/>
    <mergeCell ref="AG97:AM97"/>
    <mergeCell ref="AS89:AT91"/>
    <mergeCell ref="AM90:AP90"/>
    <mergeCell ref="C92:G92"/>
    <mergeCell ref="AG92:AM92"/>
    <mergeCell ref="I92:AF92"/>
    <mergeCell ref="AN92:AP92"/>
  </mergeCells>
  <hyperlinks>
    <hyperlink ref="A95" location="'SO 01 - Hranice - Polom T...'!C2" display="/"/>
    <hyperlink ref="A96" location="'SO 02 - Hranice - Polom T...'!C2" display="/"/>
    <hyperlink ref="A97" location="'SO 03 - Hranice - Polom T...'!C2" display="/"/>
    <hyperlink ref="A98" location="'VON - Výměna kolejnic v ú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9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6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6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AT2" s="15" t="s">
        <v>86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9"/>
      <c r="J3" s="108"/>
      <c r="K3" s="108"/>
      <c r="L3" s="18"/>
      <c r="AT3" s="15" t="s">
        <v>87</v>
      </c>
    </row>
    <row r="4" spans="1:46" s="1" customFormat="1" ht="24.95" customHeight="1">
      <c r="B4" s="18"/>
      <c r="D4" s="110" t="s">
        <v>96</v>
      </c>
      <c r="I4" s="106"/>
      <c r="L4" s="18"/>
      <c r="M4" s="111" t="s">
        <v>10</v>
      </c>
      <c r="AT4" s="15" t="s">
        <v>4</v>
      </c>
    </row>
    <row r="5" spans="1:46" s="1" customFormat="1" ht="6.95" customHeight="1">
      <c r="B5" s="18"/>
      <c r="I5" s="106"/>
      <c r="L5" s="18"/>
    </row>
    <row r="6" spans="1:46" s="1" customFormat="1" ht="12" customHeight="1">
      <c r="B6" s="18"/>
      <c r="D6" s="112" t="s">
        <v>16</v>
      </c>
      <c r="I6" s="106"/>
      <c r="L6" s="18"/>
    </row>
    <row r="7" spans="1:46" s="1" customFormat="1" ht="16.5" customHeight="1">
      <c r="B7" s="18"/>
      <c r="E7" s="292" t="str">
        <f>'Rekapitulace stavby'!K6</f>
        <v>Výměna kolejnic v úseku Hranice - Studénka</v>
      </c>
      <c r="F7" s="293"/>
      <c r="G7" s="293"/>
      <c r="H7" s="293"/>
      <c r="I7" s="106"/>
      <c r="L7" s="18"/>
    </row>
    <row r="8" spans="1:46" s="2" customFormat="1" ht="12" customHeight="1">
      <c r="A8" s="32"/>
      <c r="B8" s="37"/>
      <c r="C8" s="32"/>
      <c r="D8" s="112" t="s">
        <v>97</v>
      </c>
      <c r="E8" s="32"/>
      <c r="F8" s="32"/>
      <c r="G8" s="32"/>
      <c r="H8" s="32"/>
      <c r="I8" s="113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294" t="s">
        <v>98</v>
      </c>
      <c r="F9" s="295"/>
      <c r="G9" s="295"/>
      <c r="H9" s="295"/>
      <c r="I9" s="113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7"/>
      <c r="C10" s="32"/>
      <c r="D10" s="32"/>
      <c r="E10" s="32"/>
      <c r="F10" s="32"/>
      <c r="G10" s="32"/>
      <c r="H10" s="32"/>
      <c r="I10" s="113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2" t="s">
        <v>18</v>
      </c>
      <c r="E11" s="32"/>
      <c r="F11" s="114" t="s">
        <v>1</v>
      </c>
      <c r="G11" s="32"/>
      <c r="H11" s="32"/>
      <c r="I11" s="115" t="s">
        <v>19</v>
      </c>
      <c r="J11" s="114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2" t="s">
        <v>20</v>
      </c>
      <c r="E12" s="32"/>
      <c r="F12" s="114" t="s">
        <v>21</v>
      </c>
      <c r="G12" s="32"/>
      <c r="H12" s="32"/>
      <c r="I12" s="115" t="s">
        <v>22</v>
      </c>
      <c r="J12" s="116" t="str">
        <f>'Rekapitulace stavby'!AN8</f>
        <v>23. 6. 2020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13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2" t="s">
        <v>24</v>
      </c>
      <c r="E14" s="32"/>
      <c r="F14" s="32"/>
      <c r="G14" s="32"/>
      <c r="H14" s="32"/>
      <c r="I14" s="115" t="s">
        <v>25</v>
      </c>
      <c r="J14" s="114" t="s">
        <v>26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4" t="s">
        <v>27</v>
      </c>
      <c r="F15" s="32"/>
      <c r="G15" s="32"/>
      <c r="H15" s="32"/>
      <c r="I15" s="115" t="s">
        <v>28</v>
      </c>
      <c r="J15" s="114" t="s">
        <v>29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13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2" t="s">
        <v>30</v>
      </c>
      <c r="E17" s="32"/>
      <c r="F17" s="32"/>
      <c r="G17" s="32"/>
      <c r="H17" s="32"/>
      <c r="I17" s="115" t="s">
        <v>25</v>
      </c>
      <c r="J17" s="28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296" t="str">
        <f>'Rekapitulace stavby'!E14</f>
        <v>Vyplň údaj</v>
      </c>
      <c r="F18" s="297"/>
      <c r="G18" s="297"/>
      <c r="H18" s="297"/>
      <c r="I18" s="115" t="s">
        <v>28</v>
      </c>
      <c r="J18" s="28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13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2" t="s">
        <v>32</v>
      </c>
      <c r="E20" s="32"/>
      <c r="F20" s="32"/>
      <c r="G20" s="32"/>
      <c r="H20" s="32"/>
      <c r="I20" s="115" t="s">
        <v>25</v>
      </c>
      <c r="J20" s="114" t="str">
        <f>IF('Rekapitulace stavby'!AN16="","",'Rekapitulace stavby'!AN16)</f>
        <v/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4" t="str">
        <f>IF('Rekapitulace stavby'!E17="","",'Rekapitulace stavby'!E17)</f>
        <v xml:space="preserve"> </v>
      </c>
      <c r="F21" s="32"/>
      <c r="G21" s="32"/>
      <c r="H21" s="32"/>
      <c r="I21" s="115" t="s">
        <v>28</v>
      </c>
      <c r="J21" s="114" t="str">
        <f>IF('Rekapitulace stavby'!AN17="","",'Rekapitulace stavby'!AN17)</f>
        <v/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13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2" t="s">
        <v>35</v>
      </c>
      <c r="E23" s="32"/>
      <c r="F23" s="32"/>
      <c r="G23" s="32"/>
      <c r="H23" s="32"/>
      <c r="I23" s="115" t="s">
        <v>25</v>
      </c>
      <c r="J23" s="114" t="str">
        <f>IF('Rekapitulace stavby'!AN19="","",'Rekapitulace stavby'!AN19)</f>
        <v/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4" t="str">
        <f>IF('Rekapitulace stavby'!E20="","",'Rekapitulace stavby'!E20)</f>
        <v xml:space="preserve"> </v>
      </c>
      <c r="F24" s="32"/>
      <c r="G24" s="32"/>
      <c r="H24" s="32"/>
      <c r="I24" s="115" t="s">
        <v>28</v>
      </c>
      <c r="J24" s="114" t="str">
        <f>IF('Rekapitulace stavby'!AN20="","",'Rekapitulace stavby'!AN20)</f>
        <v/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13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2" t="s">
        <v>36</v>
      </c>
      <c r="E26" s="32"/>
      <c r="F26" s="32"/>
      <c r="G26" s="32"/>
      <c r="H26" s="32"/>
      <c r="I26" s="113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7"/>
      <c r="B27" s="118"/>
      <c r="C27" s="117"/>
      <c r="D27" s="117"/>
      <c r="E27" s="298" t="s">
        <v>1</v>
      </c>
      <c r="F27" s="298"/>
      <c r="G27" s="298"/>
      <c r="H27" s="298"/>
      <c r="I27" s="119"/>
      <c r="J27" s="117"/>
      <c r="K27" s="117"/>
      <c r="L27" s="120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13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21"/>
      <c r="E29" s="121"/>
      <c r="F29" s="121"/>
      <c r="G29" s="121"/>
      <c r="H29" s="121"/>
      <c r="I29" s="122"/>
      <c r="J29" s="121"/>
      <c r="K29" s="121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23" t="s">
        <v>37</v>
      </c>
      <c r="E30" s="32"/>
      <c r="F30" s="32"/>
      <c r="G30" s="32"/>
      <c r="H30" s="32"/>
      <c r="I30" s="113"/>
      <c r="J30" s="124">
        <f>ROUND(J119,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21"/>
      <c r="E31" s="121"/>
      <c r="F31" s="121"/>
      <c r="G31" s="121"/>
      <c r="H31" s="121"/>
      <c r="I31" s="122"/>
      <c r="J31" s="121"/>
      <c r="K31" s="121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25" t="s">
        <v>39</v>
      </c>
      <c r="G32" s="32"/>
      <c r="H32" s="32"/>
      <c r="I32" s="126" t="s">
        <v>38</v>
      </c>
      <c r="J32" s="125" t="s">
        <v>40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7" t="s">
        <v>41</v>
      </c>
      <c r="E33" s="112" t="s">
        <v>42</v>
      </c>
      <c r="F33" s="128">
        <f>ROUND((SUM(BE119:BE198)),  2)</f>
        <v>0</v>
      </c>
      <c r="G33" s="32"/>
      <c r="H33" s="32"/>
      <c r="I33" s="129">
        <v>0.21</v>
      </c>
      <c r="J33" s="128">
        <f>ROUND(((SUM(BE119:BE198))*I33),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2" t="s">
        <v>43</v>
      </c>
      <c r="F34" s="128">
        <f>ROUND((SUM(BF119:BF198)),  2)</f>
        <v>0</v>
      </c>
      <c r="G34" s="32"/>
      <c r="H34" s="32"/>
      <c r="I34" s="129">
        <v>0.15</v>
      </c>
      <c r="J34" s="128">
        <f>ROUND(((SUM(BF119:BF198))*I34),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2" t="s">
        <v>44</v>
      </c>
      <c r="F35" s="128">
        <f>ROUND((SUM(BG119:BG198)),  2)</f>
        <v>0</v>
      </c>
      <c r="G35" s="32"/>
      <c r="H35" s="32"/>
      <c r="I35" s="129">
        <v>0.21</v>
      </c>
      <c r="J35" s="128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2" t="s">
        <v>45</v>
      </c>
      <c r="F36" s="128">
        <f>ROUND((SUM(BH119:BH198)),  2)</f>
        <v>0</v>
      </c>
      <c r="G36" s="32"/>
      <c r="H36" s="32"/>
      <c r="I36" s="129">
        <v>0.15</v>
      </c>
      <c r="J36" s="128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2" t="s">
        <v>46</v>
      </c>
      <c r="F37" s="128">
        <f>ROUND((SUM(BI119:BI198)),  2)</f>
        <v>0</v>
      </c>
      <c r="G37" s="32"/>
      <c r="H37" s="32"/>
      <c r="I37" s="129">
        <v>0</v>
      </c>
      <c r="J37" s="128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113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30"/>
      <c r="D39" s="131" t="s">
        <v>47</v>
      </c>
      <c r="E39" s="132"/>
      <c r="F39" s="132"/>
      <c r="G39" s="133" t="s">
        <v>48</v>
      </c>
      <c r="H39" s="134" t="s">
        <v>49</v>
      </c>
      <c r="I39" s="135"/>
      <c r="J39" s="136">
        <f>SUM(J30:J37)</f>
        <v>0</v>
      </c>
      <c r="K39" s="137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7"/>
      <c r="C40" s="32"/>
      <c r="D40" s="32"/>
      <c r="E40" s="32"/>
      <c r="F40" s="32"/>
      <c r="G40" s="32"/>
      <c r="H40" s="32"/>
      <c r="I40" s="113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18"/>
      <c r="I41" s="106"/>
      <c r="L41" s="18"/>
    </row>
    <row r="42" spans="1:31" s="1" customFormat="1" ht="14.45" customHeight="1">
      <c r="B42" s="18"/>
      <c r="I42" s="106"/>
      <c r="L42" s="18"/>
    </row>
    <row r="43" spans="1:31" s="1" customFormat="1" ht="14.45" customHeight="1">
      <c r="B43" s="18"/>
      <c r="I43" s="106"/>
      <c r="L43" s="18"/>
    </row>
    <row r="44" spans="1:31" s="1" customFormat="1" ht="14.45" customHeight="1">
      <c r="B44" s="18"/>
      <c r="I44" s="106"/>
      <c r="L44" s="18"/>
    </row>
    <row r="45" spans="1:31" s="1" customFormat="1" ht="14.45" customHeight="1">
      <c r="B45" s="18"/>
      <c r="I45" s="106"/>
      <c r="L45" s="18"/>
    </row>
    <row r="46" spans="1:31" s="1" customFormat="1" ht="14.45" customHeight="1">
      <c r="B46" s="18"/>
      <c r="I46" s="106"/>
      <c r="L46" s="18"/>
    </row>
    <row r="47" spans="1:31" s="1" customFormat="1" ht="14.45" customHeight="1">
      <c r="B47" s="18"/>
      <c r="I47" s="106"/>
      <c r="L47" s="18"/>
    </row>
    <row r="48" spans="1:31" s="1" customFormat="1" ht="14.45" customHeight="1">
      <c r="B48" s="18"/>
      <c r="I48" s="106"/>
      <c r="L48" s="18"/>
    </row>
    <row r="49" spans="1:31" s="1" customFormat="1" ht="14.45" customHeight="1">
      <c r="B49" s="18"/>
      <c r="I49" s="106"/>
      <c r="L49" s="18"/>
    </row>
    <row r="50" spans="1:31" s="2" customFormat="1" ht="14.45" customHeight="1">
      <c r="B50" s="49"/>
      <c r="D50" s="138" t="s">
        <v>50</v>
      </c>
      <c r="E50" s="139"/>
      <c r="F50" s="139"/>
      <c r="G50" s="138" t="s">
        <v>51</v>
      </c>
      <c r="H50" s="139"/>
      <c r="I50" s="140"/>
      <c r="J50" s="139"/>
      <c r="K50" s="139"/>
      <c r="L50" s="49"/>
    </row>
    <row r="51" spans="1:31">
      <c r="B51" s="18"/>
      <c r="L51" s="18"/>
    </row>
    <row r="52" spans="1:31">
      <c r="B52" s="18"/>
      <c r="L52" s="18"/>
    </row>
    <row r="53" spans="1:31">
      <c r="B53" s="18"/>
      <c r="L53" s="18"/>
    </row>
    <row r="54" spans="1:31">
      <c r="B54" s="18"/>
      <c r="L54" s="18"/>
    </row>
    <row r="55" spans="1:31">
      <c r="B55" s="18"/>
      <c r="L55" s="18"/>
    </row>
    <row r="56" spans="1:31">
      <c r="B56" s="18"/>
      <c r="L56" s="18"/>
    </row>
    <row r="57" spans="1:31">
      <c r="B57" s="18"/>
      <c r="L57" s="18"/>
    </row>
    <row r="58" spans="1:31">
      <c r="B58" s="18"/>
      <c r="L58" s="18"/>
    </row>
    <row r="59" spans="1:31">
      <c r="B59" s="18"/>
      <c r="L59" s="18"/>
    </row>
    <row r="60" spans="1:31">
      <c r="B60" s="18"/>
      <c r="L60" s="18"/>
    </row>
    <row r="61" spans="1:31" s="2" customFormat="1" ht="12.75">
      <c r="A61" s="32"/>
      <c r="B61" s="37"/>
      <c r="C61" s="32"/>
      <c r="D61" s="141" t="s">
        <v>52</v>
      </c>
      <c r="E61" s="142"/>
      <c r="F61" s="143" t="s">
        <v>53</v>
      </c>
      <c r="G61" s="141" t="s">
        <v>52</v>
      </c>
      <c r="H61" s="142"/>
      <c r="I61" s="144"/>
      <c r="J61" s="145" t="s">
        <v>53</v>
      </c>
      <c r="K61" s="142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18"/>
      <c r="L62" s="18"/>
    </row>
    <row r="63" spans="1:31">
      <c r="B63" s="18"/>
      <c r="L63" s="18"/>
    </row>
    <row r="64" spans="1:31">
      <c r="B64" s="18"/>
      <c r="L64" s="18"/>
    </row>
    <row r="65" spans="1:31" s="2" customFormat="1" ht="12.75">
      <c r="A65" s="32"/>
      <c r="B65" s="37"/>
      <c r="C65" s="32"/>
      <c r="D65" s="138" t="s">
        <v>54</v>
      </c>
      <c r="E65" s="146"/>
      <c r="F65" s="146"/>
      <c r="G65" s="138" t="s">
        <v>55</v>
      </c>
      <c r="H65" s="146"/>
      <c r="I65" s="147"/>
      <c r="J65" s="146"/>
      <c r="K65" s="146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18"/>
      <c r="L66" s="18"/>
    </row>
    <row r="67" spans="1:31">
      <c r="B67" s="18"/>
      <c r="L67" s="18"/>
    </row>
    <row r="68" spans="1:31">
      <c r="B68" s="18"/>
      <c r="L68" s="18"/>
    </row>
    <row r="69" spans="1:31">
      <c r="B69" s="18"/>
      <c r="L69" s="18"/>
    </row>
    <row r="70" spans="1:31">
      <c r="B70" s="18"/>
      <c r="L70" s="18"/>
    </row>
    <row r="71" spans="1:31">
      <c r="B71" s="18"/>
      <c r="L71" s="18"/>
    </row>
    <row r="72" spans="1:31">
      <c r="B72" s="18"/>
      <c r="L72" s="18"/>
    </row>
    <row r="73" spans="1:31">
      <c r="B73" s="18"/>
      <c r="L73" s="18"/>
    </row>
    <row r="74" spans="1:31">
      <c r="B74" s="18"/>
      <c r="L74" s="18"/>
    </row>
    <row r="75" spans="1:31">
      <c r="B75" s="18"/>
      <c r="L75" s="18"/>
    </row>
    <row r="76" spans="1:31" s="2" customFormat="1" ht="12.75">
      <c r="A76" s="32"/>
      <c r="B76" s="37"/>
      <c r="C76" s="32"/>
      <c r="D76" s="141" t="s">
        <v>52</v>
      </c>
      <c r="E76" s="142"/>
      <c r="F76" s="143" t="s">
        <v>53</v>
      </c>
      <c r="G76" s="141" t="s">
        <v>52</v>
      </c>
      <c r="H76" s="142"/>
      <c r="I76" s="144"/>
      <c r="J76" s="145" t="s">
        <v>53</v>
      </c>
      <c r="K76" s="142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8"/>
      <c r="C77" s="149"/>
      <c r="D77" s="149"/>
      <c r="E77" s="149"/>
      <c r="F77" s="149"/>
      <c r="G77" s="149"/>
      <c r="H77" s="149"/>
      <c r="I77" s="150"/>
      <c r="J77" s="149"/>
      <c r="K77" s="149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1"/>
      <c r="C81" s="152"/>
      <c r="D81" s="152"/>
      <c r="E81" s="152"/>
      <c r="F81" s="152"/>
      <c r="G81" s="152"/>
      <c r="H81" s="152"/>
      <c r="I81" s="153"/>
      <c r="J81" s="152"/>
      <c r="K81" s="152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99</v>
      </c>
      <c r="D82" s="34"/>
      <c r="E82" s="34"/>
      <c r="F82" s="34"/>
      <c r="G82" s="34"/>
      <c r="H82" s="34"/>
      <c r="I82" s="113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113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113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290" t="str">
        <f>E7</f>
        <v>Výměna kolejnic v úseku Hranice - Studénka</v>
      </c>
      <c r="F85" s="291"/>
      <c r="G85" s="291"/>
      <c r="H85" s="291"/>
      <c r="I85" s="113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97</v>
      </c>
      <c r="D86" s="34"/>
      <c r="E86" s="34"/>
      <c r="F86" s="34"/>
      <c r="G86" s="34"/>
      <c r="H86" s="34"/>
      <c r="I86" s="113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69" t="str">
        <f>E9</f>
        <v>SO 01 - Hranice - Polom TK1 km 213,200 - 215,127</v>
      </c>
      <c r="F87" s="289"/>
      <c r="G87" s="289"/>
      <c r="H87" s="289"/>
      <c r="I87" s="113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113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4"/>
      <c r="E89" s="34"/>
      <c r="F89" s="25" t="str">
        <f>F12</f>
        <v>PS Suchdol n.O.</v>
      </c>
      <c r="G89" s="34"/>
      <c r="H89" s="34"/>
      <c r="I89" s="115" t="s">
        <v>22</v>
      </c>
      <c r="J89" s="64" t="str">
        <f>IF(J12="","",J12)</f>
        <v>23. 6. 2020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113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24</v>
      </c>
      <c r="D91" s="34"/>
      <c r="E91" s="34"/>
      <c r="F91" s="25" t="str">
        <f>E15</f>
        <v>Správa železnic, státní organizace, OŘ Ostrava</v>
      </c>
      <c r="G91" s="34"/>
      <c r="H91" s="34"/>
      <c r="I91" s="115" t="s">
        <v>32</v>
      </c>
      <c r="J91" s="30" t="str">
        <f>E21</f>
        <v xml:space="preserve"> 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30</v>
      </c>
      <c r="D92" s="34"/>
      <c r="E92" s="34"/>
      <c r="F92" s="25" t="str">
        <f>IF(E18="","",E18)</f>
        <v>Vyplň údaj</v>
      </c>
      <c r="G92" s="34"/>
      <c r="H92" s="34"/>
      <c r="I92" s="115" t="s">
        <v>35</v>
      </c>
      <c r="J92" s="30" t="str">
        <f>E24</f>
        <v xml:space="preserve"> 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113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4" t="s">
        <v>100</v>
      </c>
      <c r="D94" s="155"/>
      <c r="E94" s="155"/>
      <c r="F94" s="155"/>
      <c r="G94" s="155"/>
      <c r="H94" s="155"/>
      <c r="I94" s="156"/>
      <c r="J94" s="157" t="s">
        <v>101</v>
      </c>
      <c r="K94" s="155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113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58" t="s">
        <v>102</v>
      </c>
      <c r="D96" s="34"/>
      <c r="E96" s="34"/>
      <c r="F96" s="34"/>
      <c r="G96" s="34"/>
      <c r="H96" s="34"/>
      <c r="I96" s="113"/>
      <c r="J96" s="82">
        <f>J119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5" t="s">
        <v>103</v>
      </c>
    </row>
    <row r="97" spans="1:31" s="9" customFormat="1" ht="24.95" customHeight="1">
      <c r="B97" s="159"/>
      <c r="C97" s="160"/>
      <c r="D97" s="161" t="s">
        <v>104</v>
      </c>
      <c r="E97" s="162"/>
      <c r="F97" s="162"/>
      <c r="G97" s="162"/>
      <c r="H97" s="162"/>
      <c r="I97" s="163"/>
      <c r="J97" s="164">
        <f>J120</f>
        <v>0</v>
      </c>
      <c r="K97" s="160"/>
      <c r="L97" s="165"/>
    </row>
    <row r="98" spans="1:31" s="10" customFormat="1" ht="19.899999999999999" customHeight="1">
      <c r="B98" s="166"/>
      <c r="C98" s="167"/>
      <c r="D98" s="168" t="s">
        <v>105</v>
      </c>
      <c r="E98" s="169"/>
      <c r="F98" s="169"/>
      <c r="G98" s="169"/>
      <c r="H98" s="169"/>
      <c r="I98" s="170"/>
      <c r="J98" s="171">
        <f>J121</f>
        <v>0</v>
      </c>
      <c r="K98" s="167"/>
      <c r="L98" s="172"/>
    </row>
    <row r="99" spans="1:31" s="9" customFormat="1" ht="24.95" customHeight="1">
      <c r="B99" s="159"/>
      <c r="C99" s="160"/>
      <c r="D99" s="161" t="s">
        <v>106</v>
      </c>
      <c r="E99" s="162"/>
      <c r="F99" s="162"/>
      <c r="G99" s="162"/>
      <c r="H99" s="162"/>
      <c r="I99" s="163"/>
      <c r="J99" s="164">
        <f>J176</f>
        <v>0</v>
      </c>
      <c r="K99" s="160"/>
      <c r="L99" s="165"/>
    </row>
    <row r="100" spans="1:31" s="2" customFormat="1" ht="21.75" customHeight="1">
      <c r="A100" s="32"/>
      <c r="B100" s="33"/>
      <c r="C100" s="34"/>
      <c r="D100" s="34"/>
      <c r="E100" s="34"/>
      <c r="F100" s="34"/>
      <c r="G100" s="34"/>
      <c r="H100" s="34"/>
      <c r="I100" s="113"/>
      <c r="J100" s="34"/>
      <c r="K100" s="34"/>
      <c r="L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31" s="2" customFormat="1" ht="6.95" customHeight="1">
      <c r="A101" s="32"/>
      <c r="B101" s="52"/>
      <c r="C101" s="53"/>
      <c r="D101" s="53"/>
      <c r="E101" s="53"/>
      <c r="F101" s="53"/>
      <c r="G101" s="53"/>
      <c r="H101" s="53"/>
      <c r="I101" s="150"/>
      <c r="J101" s="53"/>
      <c r="K101" s="53"/>
      <c r="L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5" spans="1:31" s="2" customFormat="1" ht="6.95" customHeight="1">
      <c r="A105" s="32"/>
      <c r="B105" s="54"/>
      <c r="C105" s="55"/>
      <c r="D105" s="55"/>
      <c r="E105" s="55"/>
      <c r="F105" s="55"/>
      <c r="G105" s="55"/>
      <c r="H105" s="55"/>
      <c r="I105" s="153"/>
      <c r="J105" s="55"/>
      <c r="K105" s="55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24.95" customHeight="1">
      <c r="A106" s="32"/>
      <c r="B106" s="33"/>
      <c r="C106" s="21" t="s">
        <v>107</v>
      </c>
      <c r="D106" s="34"/>
      <c r="E106" s="34"/>
      <c r="F106" s="34"/>
      <c r="G106" s="34"/>
      <c r="H106" s="34"/>
      <c r="I106" s="113"/>
      <c r="J106" s="34"/>
      <c r="K106" s="34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6.95" customHeight="1">
      <c r="A107" s="32"/>
      <c r="B107" s="33"/>
      <c r="C107" s="34"/>
      <c r="D107" s="34"/>
      <c r="E107" s="34"/>
      <c r="F107" s="34"/>
      <c r="G107" s="34"/>
      <c r="H107" s="34"/>
      <c r="I107" s="113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2" customHeight="1">
      <c r="A108" s="32"/>
      <c r="B108" s="33"/>
      <c r="C108" s="27" t="s">
        <v>16</v>
      </c>
      <c r="D108" s="34"/>
      <c r="E108" s="34"/>
      <c r="F108" s="34"/>
      <c r="G108" s="34"/>
      <c r="H108" s="34"/>
      <c r="I108" s="113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6.5" customHeight="1">
      <c r="A109" s="32"/>
      <c r="B109" s="33"/>
      <c r="C109" s="34"/>
      <c r="D109" s="34"/>
      <c r="E109" s="290" t="str">
        <f>E7</f>
        <v>Výměna kolejnic v úseku Hranice - Studénka</v>
      </c>
      <c r="F109" s="291"/>
      <c r="G109" s="291"/>
      <c r="H109" s="291"/>
      <c r="I109" s="113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7" t="s">
        <v>97</v>
      </c>
      <c r="D110" s="34"/>
      <c r="E110" s="34"/>
      <c r="F110" s="34"/>
      <c r="G110" s="34"/>
      <c r="H110" s="34"/>
      <c r="I110" s="113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6.5" customHeight="1">
      <c r="A111" s="32"/>
      <c r="B111" s="33"/>
      <c r="C111" s="34"/>
      <c r="D111" s="34"/>
      <c r="E111" s="269" t="str">
        <f>E9</f>
        <v>SO 01 - Hranice - Polom TK1 km 213,200 - 215,127</v>
      </c>
      <c r="F111" s="289"/>
      <c r="G111" s="289"/>
      <c r="H111" s="289"/>
      <c r="I111" s="113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33"/>
      <c r="C112" s="34"/>
      <c r="D112" s="34"/>
      <c r="E112" s="34"/>
      <c r="F112" s="34"/>
      <c r="G112" s="34"/>
      <c r="H112" s="34"/>
      <c r="I112" s="113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7" t="s">
        <v>20</v>
      </c>
      <c r="D113" s="34"/>
      <c r="E113" s="34"/>
      <c r="F113" s="25" t="str">
        <f>F12</f>
        <v>PS Suchdol n.O.</v>
      </c>
      <c r="G113" s="34"/>
      <c r="H113" s="34"/>
      <c r="I113" s="115" t="s">
        <v>22</v>
      </c>
      <c r="J113" s="64" t="str">
        <f>IF(J12="","",J12)</f>
        <v>23. 6. 2020</v>
      </c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4"/>
      <c r="D114" s="34"/>
      <c r="E114" s="34"/>
      <c r="F114" s="34"/>
      <c r="G114" s="34"/>
      <c r="H114" s="34"/>
      <c r="I114" s="113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5.2" customHeight="1">
      <c r="A115" s="32"/>
      <c r="B115" s="33"/>
      <c r="C115" s="27" t="s">
        <v>24</v>
      </c>
      <c r="D115" s="34"/>
      <c r="E115" s="34"/>
      <c r="F115" s="25" t="str">
        <f>E15</f>
        <v>Správa železnic, státní organizace, OŘ Ostrava</v>
      </c>
      <c r="G115" s="34"/>
      <c r="H115" s="34"/>
      <c r="I115" s="115" t="s">
        <v>32</v>
      </c>
      <c r="J115" s="30" t="str">
        <f>E21</f>
        <v xml:space="preserve"> </v>
      </c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>
      <c r="A116" s="32"/>
      <c r="B116" s="33"/>
      <c r="C116" s="27" t="s">
        <v>30</v>
      </c>
      <c r="D116" s="34"/>
      <c r="E116" s="34"/>
      <c r="F116" s="25" t="str">
        <f>IF(E18="","",E18)</f>
        <v>Vyplň údaj</v>
      </c>
      <c r="G116" s="34"/>
      <c r="H116" s="34"/>
      <c r="I116" s="115" t="s">
        <v>35</v>
      </c>
      <c r="J116" s="30" t="str">
        <f>E24</f>
        <v xml:space="preserve"> </v>
      </c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0.35" customHeight="1">
      <c r="A117" s="32"/>
      <c r="B117" s="33"/>
      <c r="C117" s="34"/>
      <c r="D117" s="34"/>
      <c r="E117" s="34"/>
      <c r="F117" s="34"/>
      <c r="G117" s="34"/>
      <c r="H117" s="34"/>
      <c r="I117" s="113"/>
      <c r="J117" s="34"/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11" customFormat="1" ht="29.25" customHeight="1">
      <c r="A118" s="173"/>
      <c r="B118" s="174"/>
      <c r="C118" s="175" t="s">
        <v>108</v>
      </c>
      <c r="D118" s="176" t="s">
        <v>62</v>
      </c>
      <c r="E118" s="176" t="s">
        <v>58</v>
      </c>
      <c r="F118" s="176" t="s">
        <v>59</v>
      </c>
      <c r="G118" s="176" t="s">
        <v>109</v>
      </c>
      <c r="H118" s="176" t="s">
        <v>110</v>
      </c>
      <c r="I118" s="177" t="s">
        <v>111</v>
      </c>
      <c r="J118" s="176" t="s">
        <v>101</v>
      </c>
      <c r="K118" s="178" t="s">
        <v>112</v>
      </c>
      <c r="L118" s="179"/>
      <c r="M118" s="73" t="s">
        <v>1</v>
      </c>
      <c r="N118" s="74" t="s">
        <v>41</v>
      </c>
      <c r="O118" s="74" t="s">
        <v>113</v>
      </c>
      <c r="P118" s="74" t="s">
        <v>114</v>
      </c>
      <c r="Q118" s="74" t="s">
        <v>115</v>
      </c>
      <c r="R118" s="74" t="s">
        <v>116</v>
      </c>
      <c r="S118" s="74" t="s">
        <v>117</v>
      </c>
      <c r="T118" s="75" t="s">
        <v>118</v>
      </c>
      <c r="U118" s="173"/>
      <c r="V118" s="173"/>
      <c r="W118" s="173"/>
      <c r="X118" s="173"/>
      <c r="Y118" s="173"/>
      <c r="Z118" s="173"/>
      <c r="AA118" s="173"/>
      <c r="AB118" s="173"/>
      <c r="AC118" s="173"/>
      <c r="AD118" s="173"/>
      <c r="AE118" s="173"/>
    </row>
    <row r="119" spans="1:65" s="2" customFormat="1" ht="22.9" customHeight="1">
      <c r="A119" s="32"/>
      <c r="B119" s="33"/>
      <c r="C119" s="80" t="s">
        <v>119</v>
      </c>
      <c r="D119" s="34"/>
      <c r="E119" s="34"/>
      <c r="F119" s="34"/>
      <c r="G119" s="34"/>
      <c r="H119" s="34"/>
      <c r="I119" s="113"/>
      <c r="J119" s="180">
        <f>BK119</f>
        <v>0</v>
      </c>
      <c r="K119" s="34"/>
      <c r="L119" s="37"/>
      <c r="M119" s="76"/>
      <c r="N119" s="181"/>
      <c r="O119" s="77"/>
      <c r="P119" s="182">
        <f>P120+P176</f>
        <v>0</v>
      </c>
      <c r="Q119" s="77"/>
      <c r="R119" s="182">
        <f>R120+R176</f>
        <v>2.34836</v>
      </c>
      <c r="S119" s="77"/>
      <c r="T119" s="183">
        <f>T120+T176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5" t="s">
        <v>76</v>
      </c>
      <c r="AU119" s="15" t="s">
        <v>103</v>
      </c>
      <c r="BK119" s="184">
        <f>BK120+BK176</f>
        <v>0</v>
      </c>
    </row>
    <row r="120" spans="1:65" s="12" customFormat="1" ht="25.9" customHeight="1">
      <c r="B120" s="185"/>
      <c r="C120" s="186"/>
      <c r="D120" s="187" t="s">
        <v>76</v>
      </c>
      <c r="E120" s="188" t="s">
        <v>120</v>
      </c>
      <c r="F120" s="188" t="s">
        <v>121</v>
      </c>
      <c r="G120" s="186"/>
      <c r="H120" s="186"/>
      <c r="I120" s="189"/>
      <c r="J120" s="190">
        <f>BK120</f>
        <v>0</v>
      </c>
      <c r="K120" s="186"/>
      <c r="L120" s="191"/>
      <c r="M120" s="192"/>
      <c r="N120" s="193"/>
      <c r="O120" s="193"/>
      <c r="P120" s="194">
        <f>P121</f>
        <v>0</v>
      </c>
      <c r="Q120" s="193"/>
      <c r="R120" s="194">
        <f>R121</f>
        <v>2.34836</v>
      </c>
      <c r="S120" s="193"/>
      <c r="T120" s="195">
        <f>T121</f>
        <v>0</v>
      </c>
      <c r="AR120" s="196" t="s">
        <v>85</v>
      </c>
      <c r="AT120" s="197" t="s">
        <v>76</v>
      </c>
      <c r="AU120" s="197" t="s">
        <v>77</v>
      </c>
      <c r="AY120" s="196" t="s">
        <v>122</v>
      </c>
      <c r="BK120" s="198">
        <f>BK121</f>
        <v>0</v>
      </c>
    </row>
    <row r="121" spans="1:65" s="12" customFormat="1" ht="22.9" customHeight="1">
      <c r="B121" s="185"/>
      <c r="C121" s="186"/>
      <c r="D121" s="187" t="s">
        <v>76</v>
      </c>
      <c r="E121" s="199" t="s">
        <v>123</v>
      </c>
      <c r="F121" s="199" t="s">
        <v>124</v>
      </c>
      <c r="G121" s="186"/>
      <c r="H121" s="186"/>
      <c r="I121" s="189"/>
      <c r="J121" s="200">
        <f>BK121</f>
        <v>0</v>
      </c>
      <c r="K121" s="186"/>
      <c r="L121" s="191"/>
      <c r="M121" s="192"/>
      <c r="N121" s="193"/>
      <c r="O121" s="193"/>
      <c r="P121" s="194">
        <f>SUM(P122:P175)</f>
        <v>0</v>
      </c>
      <c r="Q121" s="193"/>
      <c r="R121" s="194">
        <f>SUM(R122:R175)</f>
        <v>2.34836</v>
      </c>
      <c r="S121" s="193"/>
      <c r="T121" s="195">
        <f>SUM(T122:T175)</f>
        <v>0</v>
      </c>
      <c r="AR121" s="196" t="s">
        <v>85</v>
      </c>
      <c r="AT121" s="197" t="s">
        <v>76</v>
      </c>
      <c r="AU121" s="197" t="s">
        <v>85</v>
      </c>
      <c r="AY121" s="196" t="s">
        <v>122</v>
      </c>
      <c r="BK121" s="198">
        <f>SUM(BK122:BK175)</f>
        <v>0</v>
      </c>
    </row>
    <row r="122" spans="1:65" s="2" customFormat="1" ht="21.75" customHeight="1">
      <c r="A122" s="32"/>
      <c r="B122" s="33"/>
      <c r="C122" s="201" t="s">
        <v>85</v>
      </c>
      <c r="D122" s="201" t="s">
        <v>125</v>
      </c>
      <c r="E122" s="202" t="s">
        <v>126</v>
      </c>
      <c r="F122" s="203" t="s">
        <v>127</v>
      </c>
      <c r="G122" s="204" t="s">
        <v>128</v>
      </c>
      <c r="H122" s="205">
        <v>85</v>
      </c>
      <c r="I122" s="206"/>
      <c r="J122" s="207">
        <f>ROUND(I122*H122,2)</f>
        <v>0</v>
      </c>
      <c r="K122" s="203" t="s">
        <v>129</v>
      </c>
      <c r="L122" s="37"/>
      <c r="M122" s="208" t="s">
        <v>1</v>
      </c>
      <c r="N122" s="209" t="s">
        <v>42</v>
      </c>
      <c r="O122" s="69"/>
      <c r="P122" s="210">
        <f>O122*H122</f>
        <v>0</v>
      </c>
      <c r="Q122" s="210">
        <v>0</v>
      </c>
      <c r="R122" s="210">
        <f>Q122*H122</f>
        <v>0</v>
      </c>
      <c r="S122" s="210">
        <v>0</v>
      </c>
      <c r="T122" s="211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212" t="s">
        <v>130</v>
      </c>
      <c r="AT122" s="212" t="s">
        <v>125</v>
      </c>
      <c r="AU122" s="212" t="s">
        <v>87</v>
      </c>
      <c r="AY122" s="15" t="s">
        <v>122</v>
      </c>
      <c r="BE122" s="213">
        <f>IF(N122="základní",J122,0)</f>
        <v>0</v>
      </c>
      <c r="BF122" s="213">
        <f>IF(N122="snížená",J122,0)</f>
        <v>0</v>
      </c>
      <c r="BG122" s="213">
        <f>IF(N122="zákl. přenesená",J122,0)</f>
        <v>0</v>
      </c>
      <c r="BH122" s="213">
        <f>IF(N122="sníž. přenesená",J122,0)</f>
        <v>0</v>
      </c>
      <c r="BI122" s="213">
        <f>IF(N122="nulová",J122,0)</f>
        <v>0</v>
      </c>
      <c r="BJ122" s="15" t="s">
        <v>85</v>
      </c>
      <c r="BK122" s="213">
        <f>ROUND(I122*H122,2)</f>
        <v>0</v>
      </c>
      <c r="BL122" s="15" t="s">
        <v>130</v>
      </c>
      <c r="BM122" s="212" t="s">
        <v>131</v>
      </c>
    </row>
    <row r="123" spans="1:65" s="2" customFormat="1" ht="19.5">
      <c r="A123" s="32"/>
      <c r="B123" s="33"/>
      <c r="C123" s="34"/>
      <c r="D123" s="214" t="s">
        <v>132</v>
      </c>
      <c r="E123" s="34"/>
      <c r="F123" s="215" t="s">
        <v>133</v>
      </c>
      <c r="G123" s="34"/>
      <c r="H123" s="34"/>
      <c r="I123" s="113"/>
      <c r="J123" s="34"/>
      <c r="K123" s="34"/>
      <c r="L123" s="37"/>
      <c r="M123" s="216"/>
      <c r="N123" s="217"/>
      <c r="O123" s="69"/>
      <c r="P123" s="69"/>
      <c r="Q123" s="69"/>
      <c r="R123" s="69"/>
      <c r="S123" s="69"/>
      <c r="T123" s="70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5" t="s">
        <v>132</v>
      </c>
      <c r="AU123" s="15" t="s">
        <v>87</v>
      </c>
    </row>
    <row r="124" spans="1:65" s="2" customFormat="1" ht="19.5">
      <c r="A124" s="32"/>
      <c r="B124" s="33"/>
      <c r="C124" s="34"/>
      <c r="D124" s="214" t="s">
        <v>134</v>
      </c>
      <c r="E124" s="34"/>
      <c r="F124" s="218" t="s">
        <v>135</v>
      </c>
      <c r="G124" s="34"/>
      <c r="H124" s="34"/>
      <c r="I124" s="113"/>
      <c r="J124" s="34"/>
      <c r="K124" s="34"/>
      <c r="L124" s="37"/>
      <c r="M124" s="216"/>
      <c r="N124" s="217"/>
      <c r="O124" s="69"/>
      <c r="P124" s="69"/>
      <c r="Q124" s="69"/>
      <c r="R124" s="69"/>
      <c r="S124" s="69"/>
      <c r="T124" s="70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5" t="s">
        <v>134</v>
      </c>
      <c r="AU124" s="15" t="s">
        <v>87</v>
      </c>
    </row>
    <row r="125" spans="1:65" s="2" customFormat="1" ht="21.75" customHeight="1">
      <c r="A125" s="32"/>
      <c r="B125" s="33"/>
      <c r="C125" s="201" t="s">
        <v>87</v>
      </c>
      <c r="D125" s="201" t="s">
        <v>125</v>
      </c>
      <c r="E125" s="202" t="s">
        <v>136</v>
      </c>
      <c r="F125" s="203" t="s">
        <v>137</v>
      </c>
      <c r="G125" s="204" t="s">
        <v>138</v>
      </c>
      <c r="H125" s="205">
        <v>1920</v>
      </c>
      <c r="I125" s="206"/>
      <c r="J125" s="207">
        <f>ROUND(I125*H125,2)</f>
        <v>0</v>
      </c>
      <c r="K125" s="203" t="s">
        <v>129</v>
      </c>
      <c r="L125" s="37"/>
      <c r="M125" s="208" t="s">
        <v>1</v>
      </c>
      <c r="N125" s="209" t="s">
        <v>42</v>
      </c>
      <c r="O125" s="69"/>
      <c r="P125" s="210">
        <f>O125*H125</f>
        <v>0</v>
      </c>
      <c r="Q125" s="210">
        <v>0</v>
      </c>
      <c r="R125" s="210">
        <f>Q125*H125</f>
        <v>0</v>
      </c>
      <c r="S125" s="210">
        <v>0</v>
      </c>
      <c r="T125" s="211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212" t="s">
        <v>130</v>
      </c>
      <c r="AT125" s="212" t="s">
        <v>125</v>
      </c>
      <c r="AU125" s="212" t="s">
        <v>87</v>
      </c>
      <c r="AY125" s="15" t="s">
        <v>122</v>
      </c>
      <c r="BE125" s="213">
        <f>IF(N125="základní",J125,0)</f>
        <v>0</v>
      </c>
      <c r="BF125" s="213">
        <f>IF(N125="snížená",J125,0)</f>
        <v>0</v>
      </c>
      <c r="BG125" s="213">
        <f>IF(N125="zákl. přenesená",J125,0)</f>
        <v>0</v>
      </c>
      <c r="BH125" s="213">
        <f>IF(N125="sníž. přenesená",J125,0)</f>
        <v>0</v>
      </c>
      <c r="BI125" s="213">
        <f>IF(N125="nulová",J125,0)</f>
        <v>0</v>
      </c>
      <c r="BJ125" s="15" t="s">
        <v>85</v>
      </c>
      <c r="BK125" s="213">
        <f>ROUND(I125*H125,2)</f>
        <v>0</v>
      </c>
      <c r="BL125" s="15" t="s">
        <v>130</v>
      </c>
      <c r="BM125" s="212" t="s">
        <v>139</v>
      </c>
    </row>
    <row r="126" spans="1:65" s="2" customFormat="1" ht="39">
      <c r="A126" s="32"/>
      <c r="B126" s="33"/>
      <c r="C126" s="34"/>
      <c r="D126" s="214" t="s">
        <v>132</v>
      </c>
      <c r="E126" s="34"/>
      <c r="F126" s="215" t="s">
        <v>140</v>
      </c>
      <c r="G126" s="34"/>
      <c r="H126" s="34"/>
      <c r="I126" s="113"/>
      <c r="J126" s="34"/>
      <c r="K126" s="34"/>
      <c r="L126" s="37"/>
      <c r="M126" s="216"/>
      <c r="N126" s="217"/>
      <c r="O126" s="69"/>
      <c r="P126" s="69"/>
      <c r="Q126" s="69"/>
      <c r="R126" s="69"/>
      <c r="S126" s="69"/>
      <c r="T126" s="70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5" t="s">
        <v>132</v>
      </c>
      <c r="AU126" s="15" t="s">
        <v>87</v>
      </c>
    </row>
    <row r="127" spans="1:65" s="2" customFormat="1" ht="19.5">
      <c r="A127" s="32"/>
      <c r="B127" s="33"/>
      <c r="C127" s="34"/>
      <c r="D127" s="214" t="s">
        <v>134</v>
      </c>
      <c r="E127" s="34"/>
      <c r="F127" s="218" t="s">
        <v>141</v>
      </c>
      <c r="G127" s="34"/>
      <c r="H127" s="34"/>
      <c r="I127" s="113"/>
      <c r="J127" s="34"/>
      <c r="K127" s="34"/>
      <c r="L127" s="37"/>
      <c r="M127" s="216"/>
      <c r="N127" s="217"/>
      <c r="O127" s="69"/>
      <c r="P127" s="69"/>
      <c r="Q127" s="69"/>
      <c r="R127" s="69"/>
      <c r="S127" s="69"/>
      <c r="T127" s="70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5" t="s">
        <v>134</v>
      </c>
      <c r="AU127" s="15" t="s">
        <v>87</v>
      </c>
    </row>
    <row r="128" spans="1:65" s="2" customFormat="1" ht="21.75" customHeight="1">
      <c r="A128" s="32"/>
      <c r="B128" s="33"/>
      <c r="C128" s="201" t="s">
        <v>142</v>
      </c>
      <c r="D128" s="201" t="s">
        <v>125</v>
      </c>
      <c r="E128" s="202" t="s">
        <v>143</v>
      </c>
      <c r="F128" s="203" t="s">
        <v>144</v>
      </c>
      <c r="G128" s="204" t="s">
        <v>138</v>
      </c>
      <c r="H128" s="205">
        <v>14.8</v>
      </c>
      <c r="I128" s="206"/>
      <c r="J128" s="207">
        <f>ROUND(I128*H128,2)</f>
        <v>0</v>
      </c>
      <c r="K128" s="203" t="s">
        <v>129</v>
      </c>
      <c r="L128" s="37"/>
      <c r="M128" s="208" t="s">
        <v>1</v>
      </c>
      <c r="N128" s="209" t="s">
        <v>42</v>
      </c>
      <c r="O128" s="69"/>
      <c r="P128" s="210">
        <f>O128*H128</f>
        <v>0</v>
      </c>
      <c r="Q128" s="210">
        <v>0</v>
      </c>
      <c r="R128" s="210">
        <f>Q128*H128</f>
        <v>0</v>
      </c>
      <c r="S128" s="210">
        <v>0</v>
      </c>
      <c r="T128" s="211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212" t="s">
        <v>130</v>
      </c>
      <c r="AT128" s="212" t="s">
        <v>125</v>
      </c>
      <c r="AU128" s="212" t="s">
        <v>87</v>
      </c>
      <c r="AY128" s="15" t="s">
        <v>122</v>
      </c>
      <c r="BE128" s="213">
        <f>IF(N128="základní",J128,0)</f>
        <v>0</v>
      </c>
      <c r="BF128" s="213">
        <f>IF(N128="snížená",J128,0)</f>
        <v>0</v>
      </c>
      <c r="BG128" s="213">
        <f>IF(N128="zákl. přenesená",J128,0)</f>
        <v>0</v>
      </c>
      <c r="BH128" s="213">
        <f>IF(N128="sníž. přenesená",J128,0)</f>
        <v>0</v>
      </c>
      <c r="BI128" s="213">
        <f>IF(N128="nulová",J128,0)</f>
        <v>0</v>
      </c>
      <c r="BJ128" s="15" t="s">
        <v>85</v>
      </c>
      <c r="BK128" s="213">
        <f>ROUND(I128*H128,2)</f>
        <v>0</v>
      </c>
      <c r="BL128" s="15" t="s">
        <v>130</v>
      </c>
      <c r="BM128" s="212" t="s">
        <v>145</v>
      </c>
    </row>
    <row r="129" spans="1:65" s="2" customFormat="1" ht="29.25">
      <c r="A129" s="32"/>
      <c r="B129" s="33"/>
      <c r="C129" s="34"/>
      <c r="D129" s="214" t="s">
        <v>132</v>
      </c>
      <c r="E129" s="34"/>
      <c r="F129" s="215" t="s">
        <v>146</v>
      </c>
      <c r="G129" s="34"/>
      <c r="H129" s="34"/>
      <c r="I129" s="113"/>
      <c r="J129" s="34"/>
      <c r="K129" s="34"/>
      <c r="L129" s="37"/>
      <c r="M129" s="216"/>
      <c r="N129" s="217"/>
      <c r="O129" s="69"/>
      <c r="P129" s="69"/>
      <c r="Q129" s="69"/>
      <c r="R129" s="69"/>
      <c r="S129" s="69"/>
      <c r="T129" s="70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5" t="s">
        <v>132</v>
      </c>
      <c r="AU129" s="15" t="s">
        <v>87</v>
      </c>
    </row>
    <row r="130" spans="1:65" s="2" customFormat="1" ht="19.5">
      <c r="A130" s="32"/>
      <c r="B130" s="33"/>
      <c r="C130" s="34"/>
      <c r="D130" s="214" t="s">
        <v>134</v>
      </c>
      <c r="E130" s="34"/>
      <c r="F130" s="218" t="s">
        <v>141</v>
      </c>
      <c r="G130" s="34"/>
      <c r="H130" s="34"/>
      <c r="I130" s="113"/>
      <c r="J130" s="34"/>
      <c r="K130" s="34"/>
      <c r="L130" s="37"/>
      <c r="M130" s="216"/>
      <c r="N130" s="217"/>
      <c r="O130" s="69"/>
      <c r="P130" s="69"/>
      <c r="Q130" s="69"/>
      <c r="R130" s="69"/>
      <c r="S130" s="69"/>
      <c r="T130" s="70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5" t="s">
        <v>134</v>
      </c>
      <c r="AU130" s="15" t="s">
        <v>87</v>
      </c>
    </row>
    <row r="131" spans="1:65" s="13" customFormat="1">
      <c r="B131" s="219"/>
      <c r="C131" s="220"/>
      <c r="D131" s="214" t="s">
        <v>147</v>
      </c>
      <c r="E131" s="221" t="s">
        <v>1</v>
      </c>
      <c r="F131" s="222" t="s">
        <v>148</v>
      </c>
      <c r="G131" s="220"/>
      <c r="H131" s="223">
        <v>14.8</v>
      </c>
      <c r="I131" s="224"/>
      <c r="J131" s="220"/>
      <c r="K131" s="220"/>
      <c r="L131" s="225"/>
      <c r="M131" s="226"/>
      <c r="N131" s="227"/>
      <c r="O131" s="227"/>
      <c r="P131" s="227"/>
      <c r="Q131" s="227"/>
      <c r="R131" s="227"/>
      <c r="S131" s="227"/>
      <c r="T131" s="228"/>
      <c r="AT131" s="229" t="s">
        <v>147</v>
      </c>
      <c r="AU131" s="229" t="s">
        <v>87</v>
      </c>
      <c r="AV131" s="13" t="s">
        <v>87</v>
      </c>
      <c r="AW131" s="13" t="s">
        <v>34</v>
      </c>
      <c r="AX131" s="13" t="s">
        <v>85</v>
      </c>
      <c r="AY131" s="229" t="s">
        <v>122</v>
      </c>
    </row>
    <row r="132" spans="1:65" s="2" customFormat="1" ht="21.75" customHeight="1">
      <c r="A132" s="32"/>
      <c r="B132" s="33"/>
      <c r="C132" s="201" t="s">
        <v>130</v>
      </c>
      <c r="D132" s="201" t="s">
        <v>125</v>
      </c>
      <c r="E132" s="202" t="s">
        <v>149</v>
      </c>
      <c r="F132" s="203" t="s">
        <v>150</v>
      </c>
      <c r="G132" s="204" t="s">
        <v>128</v>
      </c>
      <c r="H132" s="205">
        <v>3202</v>
      </c>
      <c r="I132" s="206"/>
      <c r="J132" s="207">
        <f>ROUND(I132*H132,2)</f>
        <v>0</v>
      </c>
      <c r="K132" s="203" t="s">
        <v>129</v>
      </c>
      <c r="L132" s="37"/>
      <c r="M132" s="208" t="s">
        <v>1</v>
      </c>
      <c r="N132" s="209" t="s">
        <v>42</v>
      </c>
      <c r="O132" s="69"/>
      <c r="P132" s="210">
        <f>O132*H132</f>
        <v>0</v>
      </c>
      <c r="Q132" s="210">
        <v>0</v>
      </c>
      <c r="R132" s="210">
        <f>Q132*H132</f>
        <v>0</v>
      </c>
      <c r="S132" s="210">
        <v>0</v>
      </c>
      <c r="T132" s="211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212" t="s">
        <v>130</v>
      </c>
      <c r="AT132" s="212" t="s">
        <v>125</v>
      </c>
      <c r="AU132" s="212" t="s">
        <v>87</v>
      </c>
      <c r="AY132" s="15" t="s">
        <v>122</v>
      </c>
      <c r="BE132" s="213">
        <f>IF(N132="základní",J132,0)</f>
        <v>0</v>
      </c>
      <c r="BF132" s="213">
        <f>IF(N132="snížená",J132,0)</f>
        <v>0</v>
      </c>
      <c r="BG132" s="213">
        <f>IF(N132="zákl. přenesená",J132,0)</f>
        <v>0</v>
      </c>
      <c r="BH132" s="213">
        <f>IF(N132="sníž. přenesená",J132,0)</f>
        <v>0</v>
      </c>
      <c r="BI132" s="213">
        <f>IF(N132="nulová",J132,0)</f>
        <v>0</v>
      </c>
      <c r="BJ132" s="15" t="s">
        <v>85</v>
      </c>
      <c r="BK132" s="213">
        <f>ROUND(I132*H132,2)</f>
        <v>0</v>
      </c>
      <c r="BL132" s="15" t="s">
        <v>130</v>
      </c>
      <c r="BM132" s="212" t="s">
        <v>151</v>
      </c>
    </row>
    <row r="133" spans="1:65" s="2" customFormat="1" ht="19.5">
      <c r="A133" s="32"/>
      <c r="B133" s="33"/>
      <c r="C133" s="34"/>
      <c r="D133" s="214" t="s">
        <v>132</v>
      </c>
      <c r="E133" s="34"/>
      <c r="F133" s="215" t="s">
        <v>152</v>
      </c>
      <c r="G133" s="34"/>
      <c r="H133" s="34"/>
      <c r="I133" s="113"/>
      <c r="J133" s="34"/>
      <c r="K133" s="34"/>
      <c r="L133" s="37"/>
      <c r="M133" s="216"/>
      <c r="N133" s="217"/>
      <c r="O133" s="69"/>
      <c r="P133" s="69"/>
      <c r="Q133" s="69"/>
      <c r="R133" s="69"/>
      <c r="S133" s="69"/>
      <c r="T133" s="70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5" t="s">
        <v>132</v>
      </c>
      <c r="AU133" s="15" t="s">
        <v>87</v>
      </c>
    </row>
    <row r="134" spans="1:65" s="2" customFormat="1" ht="21.75" customHeight="1">
      <c r="A134" s="32"/>
      <c r="B134" s="33"/>
      <c r="C134" s="201" t="s">
        <v>123</v>
      </c>
      <c r="D134" s="201" t="s">
        <v>125</v>
      </c>
      <c r="E134" s="202" t="s">
        <v>153</v>
      </c>
      <c r="F134" s="203" t="s">
        <v>154</v>
      </c>
      <c r="G134" s="204" t="s">
        <v>128</v>
      </c>
      <c r="H134" s="205">
        <v>2879</v>
      </c>
      <c r="I134" s="206"/>
      <c r="J134" s="207">
        <f>ROUND(I134*H134,2)</f>
        <v>0</v>
      </c>
      <c r="K134" s="203" t="s">
        <v>129</v>
      </c>
      <c r="L134" s="37"/>
      <c r="M134" s="208" t="s">
        <v>1</v>
      </c>
      <c r="N134" s="209" t="s">
        <v>42</v>
      </c>
      <c r="O134" s="69"/>
      <c r="P134" s="210">
        <f>O134*H134</f>
        <v>0</v>
      </c>
      <c r="Q134" s="210">
        <v>0</v>
      </c>
      <c r="R134" s="210">
        <f>Q134*H134</f>
        <v>0</v>
      </c>
      <c r="S134" s="210">
        <v>0</v>
      </c>
      <c r="T134" s="211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212" t="s">
        <v>130</v>
      </c>
      <c r="AT134" s="212" t="s">
        <v>125</v>
      </c>
      <c r="AU134" s="212" t="s">
        <v>87</v>
      </c>
      <c r="AY134" s="15" t="s">
        <v>122</v>
      </c>
      <c r="BE134" s="213">
        <f>IF(N134="základní",J134,0)</f>
        <v>0</v>
      </c>
      <c r="BF134" s="213">
        <f>IF(N134="snížená",J134,0)</f>
        <v>0</v>
      </c>
      <c r="BG134" s="213">
        <f>IF(N134="zákl. přenesená",J134,0)</f>
        <v>0</v>
      </c>
      <c r="BH134" s="213">
        <f>IF(N134="sníž. přenesená",J134,0)</f>
        <v>0</v>
      </c>
      <c r="BI134" s="213">
        <f>IF(N134="nulová",J134,0)</f>
        <v>0</v>
      </c>
      <c r="BJ134" s="15" t="s">
        <v>85</v>
      </c>
      <c r="BK134" s="213">
        <f>ROUND(I134*H134,2)</f>
        <v>0</v>
      </c>
      <c r="BL134" s="15" t="s">
        <v>130</v>
      </c>
      <c r="BM134" s="212" t="s">
        <v>155</v>
      </c>
    </row>
    <row r="135" spans="1:65" s="2" customFormat="1" ht="19.5">
      <c r="A135" s="32"/>
      <c r="B135" s="33"/>
      <c r="C135" s="34"/>
      <c r="D135" s="214" t="s">
        <v>132</v>
      </c>
      <c r="E135" s="34"/>
      <c r="F135" s="215" t="s">
        <v>156</v>
      </c>
      <c r="G135" s="34"/>
      <c r="H135" s="34"/>
      <c r="I135" s="113"/>
      <c r="J135" s="34"/>
      <c r="K135" s="34"/>
      <c r="L135" s="37"/>
      <c r="M135" s="216"/>
      <c r="N135" s="217"/>
      <c r="O135" s="69"/>
      <c r="P135" s="69"/>
      <c r="Q135" s="69"/>
      <c r="R135" s="69"/>
      <c r="S135" s="69"/>
      <c r="T135" s="70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5" t="s">
        <v>132</v>
      </c>
      <c r="AU135" s="15" t="s">
        <v>87</v>
      </c>
    </row>
    <row r="136" spans="1:65" s="2" customFormat="1" ht="21.75" customHeight="1">
      <c r="A136" s="32"/>
      <c r="B136" s="33"/>
      <c r="C136" s="201" t="s">
        <v>157</v>
      </c>
      <c r="D136" s="201" t="s">
        <v>125</v>
      </c>
      <c r="E136" s="202" t="s">
        <v>158</v>
      </c>
      <c r="F136" s="203" t="s">
        <v>159</v>
      </c>
      <c r="G136" s="204" t="s">
        <v>128</v>
      </c>
      <c r="H136" s="205">
        <v>2879</v>
      </c>
      <c r="I136" s="206"/>
      <c r="J136" s="207">
        <f>ROUND(I136*H136,2)</f>
        <v>0</v>
      </c>
      <c r="K136" s="203" t="s">
        <v>129</v>
      </c>
      <c r="L136" s="37"/>
      <c r="M136" s="208" t="s">
        <v>1</v>
      </c>
      <c r="N136" s="209" t="s">
        <v>42</v>
      </c>
      <c r="O136" s="69"/>
      <c r="P136" s="210">
        <f>O136*H136</f>
        <v>0</v>
      </c>
      <c r="Q136" s="210">
        <v>0</v>
      </c>
      <c r="R136" s="210">
        <f>Q136*H136</f>
        <v>0</v>
      </c>
      <c r="S136" s="210">
        <v>0</v>
      </c>
      <c r="T136" s="211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212" t="s">
        <v>130</v>
      </c>
      <c r="AT136" s="212" t="s">
        <v>125</v>
      </c>
      <c r="AU136" s="212" t="s">
        <v>87</v>
      </c>
      <c r="AY136" s="15" t="s">
        <v>122</v>
      </c>
      <c r="BE136" s="213">
        <f>IF(N136="základní",J136,0)</f>
        <v>0</v>
      </c>
      <c r="BF136" s="213">
        <f>IF(N136="snížená",J136,0)</f>
        <v>0</v>
      </c>
      <c r="BG136" s="213">
        <f>IF(N136="zákl. přenesená",J136,0)</f>
        <v>0</v>
      </c>
      <c r="BH136" s="213">
        <f>IF(N136="sníž. přenesená",J136,0)</f>
        <v>0</v>
      </c>
      <c r="BI136" s="213">
        <f>IF(N136="nulová",J136,0)</f>
        <v>0</v>
      </c>
      <c r="BJ136" s="15" t="s">
        <v>85</v>
      </c>
      <c r="BK136" s="213">
        <f>ROUND(I136*H136,2)</f>
        <v>0</v>
      </c>
      <c r="BL136" s="15" t="s">
        <v>130</v>
      </c>
      <c r="BM136" s="212" t="s">
        <v>160</v>
      </c>
    </row>
    <row r="137" spans="1:65" s="2" customFormat="1" ht="19.5">
      <c r="A137" s="32"/>
      <c r="B137" s="33"/>
      <c r="C137" s="34"/>
      <c r="D137" s="214" t="s">
        <v>132</v>
      </c>
      <c r="E137" s="34"/>
      <c r="F137" s="215" t="s">
        <v>161</v>
      </c>
      <c r="G137" s="34"/>
      <c r="H137" s="34"/>
      <c r="I137" s="113"/>
      <c r="J137" s="34"/>
      <c r="K137" s="34"/>
      <c r="L137" s="37"/>
      <c r="M137" s="216"/>
      <c r="N137" s="217"/>
      <c r="O137" s="69"/>
      <c r="P137" s="69"/>
      <c r="Q137" s="69"/>
      <c r="R137" s="69"/>
      <c r="S137" s="69"/>
      <c r="T137" s="70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5" t="s">
        <v>132</v>
      </c>
      <c r="AU137" s="15" t="s">
        <v>87</v>
      </c>
    </row>
    <row r="138" spans="1:65" s="2" customFormat="1" ht="21.75" customHeight="1">
      <c r="A138" s="32"/>
      <c r="B138" s="33"/>
      <c r="C138" s="201" t="s">
        <v>162</v>
      </c>
      <c r="D138" s="201" t="s">
        <v>125</v>
      </c>
      <c r="E138" s="202" t="s">
        <v>163</v>
      </c>
      <c r="F138" s="203" t="s">
        <v>164</v>
      </c>
      <c r="G138" s="204" t="s">
        <v>165</v>
      </c>
      <c r="H138" s="205">
        <v>30</v>
      </c>
      <c r="I138" s="206"/>
      <c r="J138" s="207">
        <f>ROUND(I138*H138,2)</f>
        <v>0</v>
      </c>
      <c r="K138" s="203" t="s">
        <v>129</v>
      </c>
      <c r="L138" s="37"/>
      <c r="M138" s="208" t="s">
        <v>1</v>
      </c>
      <c r="N138" s="209" t="s">
        <v>42</v>
      </c>
      <c r="O138" s="69"/>
      <c r="P138" s="210">
        <f>O138*H138</f>
        <v>0</v>
      </c>
      <c r="Q138" s="210">
        <v>0</v>
      </c>
      <c r="R138" s="210">
        <f>Q138*H138</f>
        <v>0</v>
      </c>
      <c r="S138" s="210">
        <v>0</v>
      </c>
      <c r="T138" s="211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212" t="s">
        <v>130</v>
      </c>
      <c r="AT138" s="212" t="s">
        <v>125</v>
      </c>
      <c r="AU138" s="212" t="s">
        <v>87</v>
      </c>
      <c r="AY138" s="15" t="s">
        <v>122</v>
      </c>
      <c r="BE138" s="213">
        <f>IF(N138="základní",J138,0)</f>
        <v>0</v>
      </c>
      <c r="BF138" s="213">
        <f>IF(N138="snížená",J138,0)</f>
        <v>0</v>
      </c>
      <c r="BG138" s="213">
        <f>IF(N138="zákl. přenesená",J138,0)</f>
        <v>0</v>
      </c>
      <c r="BH138" s="213">
        <f>IF(N138="sníž. přenesená",J138,0)</f>
        <v>0</v>
      </c>
      <c r="BI138" s="213">
        <f>IF(N138="nulová",J138,0)</f>
        <v>0</v>
      </c>
      <c r="BJ138" s="15" t="s">
        <v>85</v>
      </c>
      <c r="BK138" s="213">
        <f>ROUND(I138*H138,2)</f>
        <v>0</v>
      </c>
      <c r="BL138" s="15" t="s">
        <v>130</v>
      </c>
      <c r="BM138" s="212" t="s">
        <v>166</v>
      </c>
    </row>
    <row r="139" spans="1:65" s="2" customFormat="1" ht="39">
      <c r="A139" s="32"/>
      <c r="B139" s="33"/>
      <c r="C139" s="34"/>
      <c r="D139" s="214" t="s">
        <v>132</v>
      </c>
      <c r="E139" s="34"/>
      <c r="F139" s="215" t="s">
        <v>167</v>
      </c>
      <c r="G139" s="34"/>
      <c r="H139" s="34"/>
      <c r="I139" s="113"/>
      <c r="J139" s="34"/>
      <c r="K139" s="34"/>
      <c r="L139" s="37"/>
      <c r="M139" s="216"/>
      <c r="N139" s="217"/>
      <c r="O139" s="69"/>
      <c r="P139" s="69"/>
      <c r="Q139" s="69"/>
      <c r="R139" s="69"/>
      <c r="S139" s="69"/>
      <c r="T139" s="70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5" t="s">
        <v>132</v>
      </c>
      <c r="AU139" s="15" t="s">
        <v>87</v>
      </c>
    </row>
    <row r="140" spans="1:65" s="2" customFormat="1" ht="21.75" customHeight="1">
      <c r="A140" s="32"/>
      <c r="B140" s="33"/>
      <c r="C140" s="201" t="s">
        <v>168</v>
      </c>
      <c r="D140" s="201" t="s">
        <v>125</v>
      </c>
      <c r="E140" s="202" t="s">
        <v>169</v>
      </c>
      <c r="F140" s="203" t="s">
        <v>170</v>
      </c>
      <c r="G140" s="204" t="s">
        <v>165</v>
      </c>
      <c r="H140" s="205">
        <v>12</v>
      </c>
      <c r="I140" s="206"/>
      <c r="J140" s="207">
        <f>ROUND(I140*H140,2)</f>
        <v>0</v>
      </c>
      <c r="K140" s="203" t="s">
        <v>129</v>
      </c>
      <c r="L140" s="37"/>
      <c r="M140" s="208" t="s">
        <v>1</v>
      </c>
      <c r="N140" s="209" t="s">
        <v>42</v>
      </c>
      <c r="O140" s="69"/>
      <c r="P140" s="210">
        <f>O140*H140</f>
        <v>0</v>
      </c>
      <c r="Q140" s="210">
        <v>0</v>
      </c>
      <c r="R140" s="210">
        <f>Q140*H140</f>
        <v>0</v>
      </c>
      <c r="S140" s="210">
        <v>0</v>
      </c>
      <c r="T140" s="211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212" t="s">
        <v>130</v>
      </c>
      <c r="AT140" s="212" t="s">
        <v>125</v>
      </c>
      <c r="AU140" s="212" t="s">
        <v>87</v>
      </c>
      <c r="AY140" s="15" t="s">
        <v>122</v>
      </c>
      <c r="BE140" s="213">
        <f>IF(N140="základní",J140,0)</f>
        <v>0</v>
      </c>
      <c r="BF140" s="213">
        <f>IF(N140="snížená",J140,0)</f>
        <v>0</v>
      </c>
      <c r="BG140" s="213">
        <f>IF(N140="zákl. přenesená",J140,0)</f>
        <v>0</v>
      </c>
      <c r="BH140" s="213">
        <f>IF(N140="sníž. přenesená",J140,0)</f>
        <v>0</v>
      </c>
      <c r="BI140" s="213">
        <f>IF(N140="nulová",J140,0)</f>
        <v>0</v>
      </c>
      <c r="BJ140" s="15" t="s">
        <v>85</v>
      </c>
      <c r="BK140" s="213">
        <f>ROUND(I140*H140,2)</f>
        <v>0</v>
      </c>
      <c r="BL140" s="15" t="s">
        <v>130</v>
      </c>
      <c r="BM140" s="212" t="s">
        <v>171</v>
      </c>
    </row>
    <row r="141" spans="1:65" s="2" customFormat="1" ht="29.25">
      <c r="A141" s="32"/>
      <c r="B141" s="33"/>
      <c r="C141" s="34"/>
      <c r="D141" s="214" t="s">
        <v>132</v>
      </c>
      <c r="E141" s="34"/>
      <c r="F141" s="215" t="s">
        <v>172</v>
      </c>
      <c r="G141" s="34"/>
      <c r="H141" s="34"/>
      <c r="I141" s="113"/>
      <c r="J141" s="34"/>
      <c r="K141" s="34"/>
      <c r="L141" s="37"/>
      <c r="M141" s="216"/>
      <c r="N141" s="217"/>
      <c r="O141" s="69"/>
      <c r="P141" s="69"/>
      <c r="Q141" s="69"/>
      <c r="R141" s="69"/>
      <c r="S141" s="69"/>
      <c r="T141" s="70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5" t="s">
        <v>132</v>
      </c>
      <c r="AU141" s="15" t="s">
        <v>87</v>
      </c>
    </row>
    <row r="142" spans="1:65" s="2" customFormat="1" ht="21.75" customHeight="1">
      <c r="A142" s="32"/>
      <c r="B142" s="33"/>
      <c r="C142" s="201" t="s">
        <v>173</v>
      </c>
      <c r="D142" s="201" t="s">
        <v>125</v>
      </c>
      <c r="E142" s="202" t="s">
        <v>174</v>
      </c>
      <c r="F142" s="203" t="s">
        <v>175</v>
      </c>
      <c r="G142" s="204" t="s">
        <v>138</v>
      </c>
      <c r="H142" s="205">
        <v>3840</v>
      </c>
      <c r="I142" s="206"/>
      <c r="J142" s="207">
        <f>ROUND(I142*H142,2)</f>
        <v>0</v>
      </c>
      <c r="K142" s="203" t="s">
        <v>129</v>
      </c>
      <c r="L142" s="37"/>
      <c r="M142" s="208" t="s">
        <v>1</v>
      </c>
      <c r="N142" s="209" t="s">
        <v>42</v>
      </c>
      <c r="O142" s="69"/>
      <c r="P142" s="210">
        <f>O142*H142</f>
        <v>0</v>
      </c>
      <c r="Q142" s="210">
        <v>0</v>
      </c>
      <c r="R142" s="210">
        <f>Q142*H142</f>
        <v>0</v>
      </c>
      <c r="S142" s="210">
        <v>0</v>
      </c>
      <c r="T142" s="211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212" t="s">
        <v>130</v>
      </c>
      <c r="AT142" s="212" t="s">
        <v>125</v>
      </c>
      <c r="AU142" s="212" t="s">
        <v>87</v>
      </c>
      <c r="AY142" s="15" t="s">
        <v>122</v>
      </c>
      <c r="BE142" s="213">
        <f>IF(N142="základní",J142,0)</f>
        <v>0</v>
      </c>
      <c r="BF142" s="213">
        <f>IF(N142="snížená",J142,0)</f>
        <v>0</v>
      </c>
      <c r="BG142" s="213">
        <f>IF(N142="zákl. přenesená",J142,0)</f>
        <v>0</v>
      </c>
      <c r="BH142" s="213">
        <f>IF(N142="sníž. přenesená",J142,0)</f>
        <v>0</v>
      </c>
      <c r="BI142" s="213">
        <f>IF(N142="nulová",J142,0)</f>
        <v>0</v>
      </c>
      <c r="BJ142" s="15" t="s">
        <v>85</v>
      </c>
      <c r="BK142" s="213">
        <f>ROUND(I142*H142,2)</f>
        <v>0</v>
      </c>
      <c r="BL142" s="15" t="s">
        <v>130</v>
      </c>
      <c r="BM142" s="212" t="s">
        <v>176</v>
      </c>
    </row>
    <row r="143" spans="1:65" s="2" customFormat="1" ht="29.25">
      <c r="A143" s="32"/>
      <c r="B143" s="33"/>
      <c r="C143" s="34"/>
      <c r="D143" s="214" t="s">
        <v>132</v>
      </c>
      <c r="E143" s="34"/>
      <c r="F143" s="215" t="s">
        <v>177</v>
      </c>
      <c r="G143" s="34"/>
      <c r="H143" s="34"/>
      <c r="I143" s="113"/>
      <c r="J143" s="34"/>
      <c r="K143" s="34"/>
      <c r="L143" s="37"/>
      <c r="M143" s="216"/>
      <c r="N143" s="217"/>
      <c r="O143" s="69"/>
      <c r="P143" s="69"/>
      <c r="Q143" s="69"/>
      <c r="R143" s="69"/>
      <c r="S143" s="69"/>
      <c r="T143" s="70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5" t="s">
        <v>132</v>
      </c>
      <c r="AU143" s="15" t="s">
        <v>87</v>
      </c>
    </row>
    <row r="144" spans="1:65" s="2" customFormat="1" ht="19.5">
      <c r="A144" s="32"/>
      <c r="B144" s="33"/>
      <c r="C144" s="34"/>
      <c r="D144" s="214" t="s">
        <v>134</v>
      </c>
      <c r="E144" s="34"/>
      <c r="F144" s="218" t="s">
        <v>141</v>
      </c>
      <c r="G144" s="34"/>
      <c r="H144" s="34"/>
      <c r="I144" s="113"/>
      <c r="J144" s="34"/>
      <c r="K144" s="34"/>
      <c r="L144" s="37"/>
      <c r="M144" s="216"/>
      <c r="N144" s="217"/>
      <c r="O144" s="69"/>
      <c r="P144" s="69"/>
      <c r="Q144" s="69"/>
      <c r="R144" s="69"/>
      <c r="S144" s="69"/>
      <c r="T144" s="70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5" t="s">
        <v>134</v>
      </c>
      <c r="AU144" s="15" t="s">
        <v>87</v>
      </c>
    </row>
    <row r="145" spans="1:65" s="13" customFormat="1">
      <c r="B145" s="219"/>
      <c r="C145" s="220"/>
      <c r="D145" s="214" t="s">
        <v>147</v>
      </c>
      <c r="E145" s="221" t="s">
        <v>1</v>
      </c>
      <c r="F145" s="222" t="s">
        <v>178</v>
      </c>
      <c r="G145" s="220"/>
      <c r="H145" s="223">
        <v>3840</v>
      </c>
      <c r="I145" s="224"/>
      <c r="J145" s="220"/>
      <c r="K145" s="220"/>
      <c r="L145" s="225"/>
      <c r="M145" s="226"/>
      <c r="N145" s="227"/>
      <c r="O145" s="227"/>
      <c r="P145" s="227"/>
      <c r="Q145" s="227"/>
      <c r="R145" s="227"/>
      <c r="S145" s="227"/>
      <c r="T145" s="228"/>
      <c r="AT145" s="229" t="s">
        <v>147</v>
      </c>
      <c r="AU145" s="229" t="s">
        <v>87</v>
      </c>
      <c r="AV145" s="13" t="s">
        <v>87</v>
      </c>
      <c r="AW145" s="13" t="s">
        <v>34</v>
      </c>
      <c r="AX145" s="13" t="s">
        <v>85</v>
      </c>
      <c r="AY145" s="229" t="s">
        <v>122</v>
      </c>
    </row>
    <row r="146" spans="1:65" s="2" customFormat="1" ht="21.75" customHeight="1">
      <c r="A146" s="32"/>
      <c r="B146" s="33"/>
      <c r="C146" s="201" t="s">
        <v>179</v>
      </c>
      <c r="D146" s="201" t="s">
        <v>125</v>
      </c>
      <c r="E146" s="202" t="s">
        <v>180</v>
      </c>
      <c r="F146" s="203" t="s">
        <v>181</v>
      </c>
      <c r="G146" s="204" t="s">
        <v>138</v>
      </c>
      <c r="H146" s="205">
        <v>200</v>
      </c>
      <c r="I146" s="206"/>
      <c r="J146" s="207">
        <f>ROUND(I146*H146,2)</f>
        <v>0</v>
      </c>
      <c r="K146" s="203" t="s">
        <v>129</v>
      </c>
      <c r="L146" s="37"/>
      <c r="M146" s="208" t="s">
        <v>1</v>
      </c>
      <c r="N146" s="209" t="s">
        <v>42</v>
      </c>
      <c r="O146" s="69"/>
      <c r="P146" s="210">
        <f>O146*H146</f>
        <v>0</v>
      </c>
      <c r="Q146" s="210">
        <v>0</v>
      </c>
      <c r="R146" s="210">
        <f>Q146*H146</f>
        <v>0</v>
      </c>
      <c r="S146" s="210">
        <v>0</v>
      </c>
      <c r="T146" s="211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212" t="s">
        <v>130</v>
      </c>
      <c r="AT146" s="212" t="s">
        <v>125</v>
      </c>
      <c r="AU146" s="212" t="s">
        <v>87</v>
      </c>
      <c r="AY146" s="15" t="s">
        <v>122</v>
      </c>
      <c r="BE146" s="213">
        <f>IF(N146="základní",J146,0)</f>
        <v>0</v>
      </c>
      <c r="BF146" s="213">
        <f>IF(N146="snížená",J146,0)</f>
        <v>0</v>
      </c>
      <c r="BG146" s="213">
        <f>IF(N146="zákl. přenesená",J146,0)</f>
        <v>0</v>
      </c>
      <c r="BH146" s="213">
        <f>IF(N146="sníž. přenesená",J146,0)</f>
        <v>0</v>
      </c>
      <c r="BI146" s="213">
        <f>IF(N146="nulová",J146,0)</f>
        <v>0</v>
      </c>
      <c r="BJ146" s="15" t="s">
        <v>85</v>
      </c>
      <c r="BK146" s="213">
        <f>ROUND(I146*H146,2)</f>
        <v>0</v>
      </c>
      <c r="BL146" s="15" t="s">
        <v>130</v>
      </c>
      <c r="BM146" s="212" t="s">
        <v>182</v>
      </c>
    </row>
    <row r="147" spans="1:65" s="2" customFormat="1" ht="29.25">
      <c r="A147" s="32"/>
      <c r="B147" s="33"/>
      <c r="C147" s="34"/>
      <c r="D147" s="214" t="s">
        <v>132</v>
      </c>
      <c r="E147" s="34"/>
      <c r="F147" s="215" t="s">
        <v>183</v>
      </c>
      <c r="G147" s="34"/>
      <c r="H147" s="34"/>
      <c r="I147" s="113"/>
      <c r="J147" s="34"/>
      <c r="K147" s="34"/>
      <c r="L147" s="37"/>
      <c r="M147" s="216"/>
      <c r="N147" s="217"/>
      <c r="O147" s="69"/>
      <c r="P147" s="69"/>
      <c r="Q147" s="69"/>
      <c r="R147" s="69"/>
      <c r="S147" s="69"/>
      <c r="T147" s="70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5" t="s">
        <v>132</v>
      </c>
      <c r="AU147" s="15" t="s">
        <v>87</v>
      </c>
    </row>
    <row r="148" spans="1:65" s="2" customFormat="1" ht="19.5">
      <c r="A148" s="32"/>
      <c r="B148" s="33"/>
      <c r="C148" s="34"/>
      <c r="D148" s="214" t="s">
        <v>134</v>
      </c>
      <c r="E148" s="34"/>
      <c r="F148" s="218" t="s">
        <v>141</v>
      </c>
      <c r="G148" s="34"/>
      <c r="H148" s="34"/>
      <c r="I148" s="113"/>
      <c r="J148" s="34"/>
      <c r="K148" s="34"/>
      <c r="L148" s="37"/>
      <c r="M148" s="216"/>
      <c r="N148" s="217"/>
      <c r="O148" s="69"/>
      <c r="P148" s="69"/>
      <c r="Q148" s="69"/>
      <c r="R148" s="69"/>
      <c r="S148" s="69"/>
      <c r="T148" s="70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5" t="s">
        <v>134</v>
      </c>
      <c r="AU148" s="15" t="s">
        <v>87</v>
      </c>
    </row>
    <row r="149" spans="1:65" s="2" customFormat="1" ht="21.75" customHeight="1">
      <c r="A149" s="32"/>
      <c r="B149" s="33"/>
      <c r="C149" s="201" t="s">
        <v>184</v>
      </c>
      <c r="D149" s="201" t="s">
        <v>125</v>
      </c>
      <c r="E149" s="202" t="s">
        <v>185</v>
      </c>
      <c r="F149" s="203" t="s">
        <v>186</v>
      </c>
      <c r="G149" s="204" t="s">
        <v>138</v>
      </c>
      <c r="H149" s="205">
        <v>200</v>
      </c>
      <c r="I149" s="206"/>
      <c r="J149" s="207">
        <f>ROUND(I149*H149,2)</f>
        <v>0</v>
      </c>
      <c r="K149" s="203" t="s">
        <v>129</v>
      </c>
      <c r="L149" s="37"/>
      <c r="M149" s="208" t="s">
        <v>1</v>
      </c>
      <c r="N149" s="209" t="s">
        <v>42</v>
      </c>
      <c r="O149" s="69"/>
      <c r="P149" s="210">
        <f>O149*H149</f>
        <v>0</v>
      </c>
      <c r="Q149" s="210">
        <v>0</v>
      </c>
      <c r="R149" s="210">
        <f>Q149*H149</f>
        <v>0</v>
      </c>
      <c r="S149" s="210">
        <v>0</v>
      </c>
      <c r="T149" s="211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212" t="s">
        <v>130</v>
      </c>
      <c r="AT149" s="212" t="s">
        <v>125</v>
      </c>
      <c r="AU149" s="212" t="s">
        <v>87</v>
      </c>
      <c r="AY149" s="15" t="s">
        <v>122</v>
      </c>
      <c r="BE149" s="213">
        <f>IF(N149="základní",J149,0)</f>
        <v>0</v>
      </c>
      <c r="BF149" s="213">
        <f>IF(N149="snížená",J149,0)</f>
        <v>0</v>
      </c>
      <c r="BG149" s="213">
        <f>IF(N149="zákl. přenesená",J149,0)</f>
        <v>0</v>
      </c>
      <c r="BH149" s="213">
        <f>IF(N149="sníž. přenesená",J149,0)</f>
        <v>0</v>
      </c>
      <c r="BI149" s="213">
        <f>IF(N149="nulová",J149,0)</f>
        <v>0</v>
      </c>
      <c r="BJ149" s="15" t="s">
        <v>85</v>
      </c>
      <c r="BK149" s="213">
        <f>ROUND(I149*H149,2)</f>
        <v>0</v>
      </c>
      <c r="BL149" s="15" t="s">
        <v>130</v>
      </c>
      <c r="BM149" s="212" t="s">
        <v>187</v>
      </c>
    </row>
    <row r="150" spans="1:65" s="2" customFormat="1" ht="29.25">
      <c r="A150" s="32"/>
      <c r="B150" s="33"/>
      <c r="C150" s="34"/>
      <c r="D150" s="214" t="s">
        <v>132</v>
      </c>
      <c r="E150" s="34"/>
      <c r="F150" s="215" t="s">
        <v>188</v>
      </c>
      <c r="G150" s="34"/>
      <c r="H150" s="34"/>
      <c r="I150" s="113"/>
      <c r="J150" s="34"/>
      <c r="K150" s="34"/>
      <c r="L150" s="37"/>
      <c r="M150" s="216"/>
      <c r="N150" s="217"/>
      <c r="O150" s="69"/>
      <c r="P150" s="69"/>
      <c r="Q150" s="69"/>
      <c r="R150" s="69"/>
      <c r="S150" s="69"/>
      <c r="T150" s="70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5" t="s">
        <v>132</v>
      </c>
      <c r="AU150" s="15" t="s">
        <v>87</v>
      </c>
    </row>
    <row r="151" spans="1:65" s="2" customFormat="1" ht="19.5">
      <c r="A151" s="32"/>
      <c r="B151" s="33"/>
      <c r="C151" s="34"/>
      <c r="D151" s="214" t="s">
        <v>134</v>
      </c>
      <c r="E151" s="34"/>
      <c r="F151" s="218" t="s">
        <v>141</v>
      </c>
      <c r="G151" s="34"/>
      <c r="H151" s="34"/>
      <c r="I151" s="113"/>
      <c r="J151" s="34"/>
      <c r="K151" s="34"/>
      <c r="L151" s="37"/>
      <c r="M151" s="216"/>
      <c r="N151" s="217"/>
      <c r="O151" s="69"/>
      <c r="P151" s="69"/>
      <c r="Q151" s="69"/>
      <c r="R151" s="69"/>
      <c r="S151" s="69"/>
      <c r="T151" s="70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T151" s="15" t="s">
        <v>134</v>
      </c>
      <c r="AU151" s="15" t="s">
        <v>87</v>
      </c>
    </row>
    <row r="152" spans="1:65" s="2" customFormat="1" ht="21.75" customHeight="1">
      <c r="A152" s="32"/>
      <c r="B152" s="33"/>
      <c r="C152" s="201" t="s">
        <v>189</v>
      </c>
      <c r="D152" s="201" t="s">
        <v>125</v>
      </c>
      <c r="E152" s="202" t="s">
        <v>190</v>
      </c>
      <c r="F152" s="203" t="s">
        <v>191</v>
      </c>
      <c r="G152" s="204" t="s">
        <v>128</v>
      </c>
      <c r="H152" s="205">
        <v>8</v>
      </c>
      <c r="I152" s="206"/>
      <c r="J152" s="207">
        <f>ROUND(I152*H152,2)</f>
        <v>0</v>
      </c>
      <c r="K152" s="203" t="s">
        <v>129</v>
      </c>
      <c r="L152" s="37"/>
      <c r="M152" s="208" t="s">
        <v>1</v>
      </c>
      <c r="N152" s="209" t="s">
        <v>42</v>
      </c>
      <c r="O152" s="69"/>
      <c r="P152" s="210">
        <f>O152*H152</f>
        <v>0</v>
      </c>
      <c r="Q152" s="210">
        <v>0</v>
      </c>
      <c r="R152" s="210">
        <f>Q152*H152</f>
        <v>0</v>
      </c>
      <c r="S152" s="210">
        <v>0</v>
      </c>
      <c r="T152" s="211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212" t="s">
        <v>130</v>
      </c>
      <c r="AT152" s="212" t="s">
        <v>125</v>
      </c>
      <c r="AU152" s="212" t="s">
        <v>87</v>
      </c>
      <c r="AY152" s="15" t="s">
        <v>122</v>
      </c>
      <c r="BE152" s="213">
        <f>IF(N152="základní",J152,0)</f>
        <v>0</v>
      </c>
      <c r="BF152" s="213">
        <f>IF(N152="snížená",J152,0)</f>
        <v>0</v>
      </c>
      <c r="BG152" s="213">
        <f>IF(N152="zákl. přenesená",J152,0)</f>
        <v>0</v>
      </c>
      <c r="BH152" s="213">
        <f>IF(N152="sníž. přenesená",J152,0)</f>
        <v>0</v>
      </c>
      <c r="BI152" s="213">
        <f>IF(N152="nulová",J152,0)</f>
        <v>0</v>
      </c>
      <c r="BJ152" s="15" t="s">
        <v>85</v>
      </c>
      <c r="BK152" s="213">
        <f>ROUND(I152*H152,2)</f>
        <v>0</v>
      </c>
      <c r="BL152" s="15" t="s">
        <v>130</v>
      </c>
      <c r="BM152" s="212" t="s">
        <v>192</v>
      </c>
    </row>
    <row r="153" spans="1:65" s="2" customFormat="1" ht="19.5">
      <c r="A153" s="32"/>
      <c r="B153" s="33"/>
      <c r="C153" s="34"/>
      <c r="D153" s="214" t="s">
        <v>132</v>
      </c>
      <c r="E153" s="34"/>
      <c r="F153" s="215" t="s">
        <v>193</v>
      </c>
      <c r="G153" s="34"/>
      <c r="H153" s="34"/>
      <c r="I153" s="113"/>
      <c r="J153" s="34"/>
      <c r="K153" s="34"/>
      <c r="L153" s="37"/>
      <c r="M153" s="216"/>
      <c r="N153" s="217"/>
      <c r="O153" s="69"/>
      <c r="P153" s="69"/>
      <c r="Q153" s="69"/>
      <c r="R153" s="69"/>
      <c r="S153" s="69"/>
      <c r="T153" s="70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T153" s="15" t="s">
        <v>132</v>
      </c>
      <c r="AU153" s="15" t="s">
        <v>87</v>
      </c>
    </row>
    <row r="154" spans="1:65" s="2" customFormat="1" ht="21.75" customHeight="1">
      <c r="A154" s="32"/>
      <c r="B154" s="33"/>
      <c r="C154" s="201" t="s">
        <v>194</v>
      </c>
      <c r="D154" s="201" t="s">
        <v>125</v>
      </c>
      <c r="E154" s="202" t="s">
        <v>195</v>
      </c>
      <c r="F154" s="203" t="s">
        <v>196</v>
      </c>
      <c r="G154" s="204" t="s">
        <v>138</v>
      </c>
      <c r="H154" s="205">
        <v>3.6</v>
      </c>
      <c r="I154" s="206"/>
      <c r="J154" s="207">
        <f>ROUND(I154*H154,2)</f>
        <v>0</v>
      </c>
      <c r="K154" s="203" t="s">
        <v>129</v>
      </c>
      <c r="L154" s="37"/>
      <c r="M154" s="208" t="s">
        <v>1</v>
      </c>
      <c r="N154" s="209" t="s">
        <v>42</v>
      </c>
      <c r="O154" s="69"/>
      <c r="P154" s="210">
        <f>O154*H154</f>
        <v>0</v>
      </c>
      <c r="Q154" s="210">
        <v>0</v>
      </c>
      <c r="R154" s="210">
        <f>Q154*H154</f>
        <v>0</v>
      </c>
      <c r="S154" s="210">
        <v>0</v>
      </c>
      <c r="T154" s="211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212" t="s">
        <v>130</v>
      </c>
      <c r="AT154" s="212" t="s">
        <v>125</v>
      </c>
      <c r="AU154" s="212" t="s">
        <v>87</v>
      </c>
      <c r="AY154" s="15" t="s">
        <v>122</v>
      </c>
      <c r="BE154" s="213">
        <f>IF(N154="základní",J154,0)</f>
        <v>0</v>
      </c>
      <c r="BF154" s="213">
        <f>IF(N154="snížená",J154,0)</f>
        <v>0</v>
      </c>
      <c r="BG154" s="213">
        <f>IF(N154="zákl. přenesená",J154,0)</f>
        <v>0</v>
      </c>
      <c r="BH154" s="213">
        <f>IF(N154="sníž. přenesená",J154,0)</f>
        <v>0</v>
      </c>
      <c r="BI154" s="213">
        <f>IF(N154="nulová",J154,0)</f>
        <v>0</v>
      </c>
      <c r="BJ154" s="15" t="s">
        <v>85</v>
      </c>
      <c r="BK154" s="213">
        <f>ROUND(I154*H154,2)</f>
        <v>0</v>
      </c>
      <c r="BL154" s="15" t="s">
        <v>130</v>
      </c>
      <c r="BM154" s="212" t="s">
        <v>197</v>
      </c>
    </row>
    <row r="155" spans="1:65" s="2" customFormat="1" ht="19.5">
      <c r="A155" s="32"/>
      <c r="B155" s="33"/>
      <c r="C155" s="34"/>
      <c r="D155" s="214" t="s">
        <v>132</v>
      </c>
      <c r="E155" s="34"/>
      <c r="F155" s="215" t="s">
        <v>198</v>
      </c>
      <c r="G155" s="34"/>
      <c r="H155" s="34"/>
      <c r="I155" s="113"/>
      <c r="J155" s="34"/>
      <c r="K155" s="34"/>
      <c r="L155" s="37"/>
      <c r="M155" s="216"/>
      <c r="N155" s="217"/>
      <c r="O155" s="69"/>
      <c r="P155" s="69"/>
      <c r="Q155" s="69"/>
      <c r="R155" s="69"/>
      <c r="S155" s="69"/>
      <c r="T155" s="70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5" t="s">
        <v>132</v>
      </c>
      <c r="AU155" s="15" t="s">
        <v>87</v>
      </c>
    </row>
    <row r="156" spans="1:65" s="2" customFormat="1" ht="21.75" customHeight="1">
      <c r="A156" s="32"/>
      <c r="B156" s="33"/>
      <c r="C156" s="201" t="s">
        <v>199</v>
      </c>
      <c r="D156" s="201" t="s">
        <v>125</v>
      </c>
      <c r="E156" s="202" t="s">
        <v>200</v>
      </c>
      <c r="F156" s="203" t="s">
        <v>201</v>
      </c>
      <c r="G156" s="204" t="s">
        <v>138</v>
      </c>
      <c r="H156" s="205">
        <v>3.6</v>
      </c>
      <c r="I156" s="206"/>
      <c r="J156" s="207">
        <f>ROUND(I156*H156,2)</f>
        <v>0</v>
      </c>
      <c r="K156" s="203" t="s">
        <v>129</v>
      </c>
      <c r="L156" s="37"/>
      <c r="M156" s="208" t="s">
        <v>1</v>
      </c>
      <c r="N156" s="209" t="s">
        <v>42</v>
      </c>
      <c r="O156" s="69"/>
      <c r="P156" s="210">
        <f>O156*H156</f>
        <v>0</v>
      </c>
      <c r="Q156" s="210">
        <v>0</v>
      </c>
      <c r="R156" s="210">
        <f>Q156*H156</f>
        <v>0</v>
      </c>
      <c r="S156" s="210">
        <v>0</v>
      </c>
      <c r="T156" s="211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212" t="s">
        <v>202</v>
      </c>
      <c r="AT156" s="212" t="s">
        <v>125</v>
      </c>
      <c r="AU156" s="212" t="s">
        <v>87</v>
      </c>
      <c r="AY156" s="15" t="s">
        <v>122</v>
      </c>
      <c r="BE156" s="213">
        <f>IF(N156="základní",J156,0)</f>
        <v>0</v>
      </c>
      <c r="BF156" s="213">
        <f>IF(N156="snížená",J156,0)</f>
        <v>0</v>
      </c>
      <c r="BG156" s="213">
        <f>IF(N156="zákl. přenesená",J156,0)</f>
        <v>0</v>
      </c>
      <c r="BH156" s="213">
        <f>IF(N156="sníž. přenesená",J156,0)</f>
        <v>0</v>
      </c>
      <c r="BI156" s="213">
        <f>IF(N156="nulová",J156,0)</f>
        <v>0</v>
      </c>
      <c r="BJ156" s="15" t="s">
        <v>85</v>
      </c>
      <c r="BK156" s="213">
        <f>ROUND(I156*H156,2)</f>
        <v>0</v>
      </c>
      <c r="BL156" s="15" t="s">
        <v>202</v>
      </c>
      <c r="BM156" s="212" t="s">
        <v>203</v>
      </c>
    </row>
    <row r="157" spans="1:65" s="2" customFormat="1" ht="19.5">
      <c r="A157" s="32"/>
      <c r="B157" s="33"/>
      <c r="C157" s="34"/>
      <c r="D157" s="214" t="s">
        <v>132</v>
      </c>
      <c r="E157" s="34"/>
      <c r="F157" s="215" t="s">
        <v>204</v>
      </c>
      <c r="G157" s="34"/>
      <c r="H157" s="34"/>
      <c r="I157" s="113"/>
      <c r="J157" s="34"/>
      <c r="K157" s="34"/>
      <c r="L157" s="37"/>
      <c r="M157" s="216"/>
      <c r="N157" s="217"/>
      <c r="O157" s="69"/>
      <c r="P157" s="69"/>
      <c r="Q157" s="69"/>
      <c r="R157" s="69"/>
      <c r="S157" s="69"/>
      <c r="T157" s="70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T157" s="15" t="s">
        <v>132</v>
      </c>
      <c r="AU157" s="15" t="s">
        <v>87</v>
      </c>
    </row>
    <row r="158" spans="1:65" s="2" customFormat="1" ht="21.75" customHeight="1">
      <c r="A158" s="32"/>
      <c r="B158" s="33"/>
      <c r="C158" s="201" t="s">
        <v>8</v>
      </c>
      <c r="D158" s="201" t="s">
        <v>125</v>
      </c>
      <c r="E158" s="202" t="s">
        <v>205</v>
      </c>
      <c r="F158" s="203" t="s">
        <v>206</v>
      </c>
      <c r="G158" s="204" t="s">
        <v>207</v>
      </c>
      <c r="H158" s="205">
        <v>14</v>
      </c>
      <c r="I158" s="206"/>
      <c r="J158" s="207">
        <f>ROUND(I158*H158,2)</f>
        <v>0</v>
      </c>
      <c r="K158" s="203" t="s">
        <v>129</v>
      </c>
      <c r="L158" s="37"/>
      <c r="M158" s="208" t="s">
        <v>1</v>
      </c>
      <c r="N158" s="209" t="s">
        <v>42</v>
      </c>
      <c r="O158" s="69"/>
      <c r="P158" s="210">
        <f>O158*H158</f>
        <v>0</v>
      </c>
      <c r="Q158" s="210">
        <v>0</v>
      </c>
      <c r="R158" s="210">
        <f>Q158*H158</f>
        <v>0</v>
      </c>
      <c r="S158" s="210">
        <v>0</v>
      </c>
      <c r="T158" s="211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212" t="s">
        <v>202</v>
      </c>
      <c r="AT158" s="212" t="s">
        <v>125</v>
      </c>
      <c r="AU158" s="212" t="s">
        <v>87</v>
      </c>
      <c r="AY158" s="15" t="s">
        <v>122</v>
      </c>
      <c r="BE158" s="213">
        <f>IF(N158="základní",J158,0)</f>
        <v>0</v>
      </c>
      <c r="BF158" s="213">
        <f>IF(N158="snížená",J158,0)</f>
        <v>0</v>
      </c>
      <c r="BG158" s="213">
        <f>IF(N158="zákl. přenesená",J158,0)</f>
        <v>0</v>
      </c>
      <c r="BH158" s="213">
        <f>IF(N158="sníž. přenesená",J158,0)</f>
        <v>0</v>
      </c>
      <c r="BI158" s="213">
        <f>IF(N158="nulová",J158,0)</f>
        <v>0</v>
      </c>
      <c r="BJ158" s="15" t="s">
        <v>85</v>
      </c>
      <c r="BK158" s="213">
        <f>ROUND(I158*H158,2)</f>
        <v>0</v>
      </c>
      <c r="BL158" s="15" t="s">
        <v>202</v>
      </c>
      <c r="BM158" s="212" t="s">
        <v>208</v>
      </c>
    </row>
    <row r="159" spans="1:65" s="2" customFormat="1" ht="29.25">
      <c r="A159" s="32"/>
      <c r="B159" s="33"/>
      <c r="C159" s="34"/>
      <c r="D159" s="214" t="s">
        <v>132</v>
      </c>
      <c r="E159" s="34"/>
      <c r="F159" s="215" t="s">
        <v>209</v>
      </c>
      <c r="G159" s="34"/>
      <c r="H159" s="34"/>
      <c r="I159" s="113"/>
      <c r="J159" s="34"/>
      <c r="K159" s="34"/>
      <c r="L159" s="37"/>
      <c r="M159" s="216"/>
      <c r="N159" s="217"/>
      <c r="O159" s="69"/>
      <c r="P159" s="69"/>
      <c r="Q159" s="69"/>
      <c r="R159" s="69"/>
      <c r="S159" s="69"/>
      <c r="T159" s="70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T159" s="15" t="s">
        <v>132</v>
      </c>
      <c r="AU159" s="15" t="s">
        <v>87</v>
      </c>
    </row>
    <row r="160" spans="1:65" s="2" customFormat="1" ht="21.75" customHeight="1">
      <c r="A160" s="32"/>
      <c r="B160" s="33"/>
      <c r="C160" s="201" t="s">
        <v>210</v>
      </c>
      <c r="D160" s="201" t="s">
        <v>125</v>
      </c>
      <c r="E160" s="202" t="s">
        <v>211</v>
      </c>
      <c r="F160" s="203" t="s">
        <v>212</v>
      </c>
      <c r="G160" s="204" t="s">
        <v>128</v>
      </c>
      <c r="H160" s="205">
        <v>4</v>
      </c>
      <c r="I160" s="206"/>
      <c r="J160" s="207">
        <f>ROUND(I160*H160,2)</f>
        <v>0</v>
      </c>
      <c r="K160" s="203" t="s">
        <v>129</v>
      </c>
      <c r="L160" s="37"/>
      <c r="M160" s="208" t="s">
        <v>1</v>
      </c>
      <c r="N160" s="209" t="s">
        <v>42</v>
      </c>
      <c r="O160" s="69"/>
      <c r="P160" s="210">
        <f>O160*H160</f>
        <v>0</v>
      </c>
      <c r="Q160" s="210">
        <v>0</v>
      </c>
      <c r="R160" s="210">
        <f>Q160*H160</f>
        <v>0</v>
      </c>
      <c r="S160" s="210">
        <v>0</v>
      </c>
      <c r="T160" s="211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212" t="s">
        <v>130</v>
      </c>
      <c r="AT160" s="212" t="s">
        <v>125</v>
      </c>
      <c r="AU160" s="212" t="s">
        <v>87</v>
      </c>
      <c r="AY160" s="15" t="s">
        <v>122</v>
      </c>
      <c r="BE160" s="213">
        <f>IF(N160="základní",J160,0)</f>
        <v>0</v>
      </c>
      <c r="BF160" s="213">
        <f>IF(N160="snížená",J160,0)</f>
        <v>0</v>
      </c>
      <c r="BG160" s="213">
        <f>IF(N160="zákl. přenesená",J160,0)</f>
        <v>0</v>
      </c>
      <c r="BH160" s="213">
        <f>IF(N160="sníž. přenesená",J160,0)</f>
        <v>0</v>
      </c>
      <c r="BI160" s="213">
        <f>IF(N160="nulová",J160,0)</f>
        <v>0</v>
      </c>
      <c r="BJ160" s="15" t="s">
        <v>85</v>
      </c>
      <c r="BK160" s="213">
        <f>ROUND(I160*H160,2)</f>
        <v>0</v>
      </c>
      <c r="BL160" s="15" t="s">
        <v>130</v>
      </c>
      <c r="BM160" s="212" t="s">
        <v>213</v>
      </c>
    </row>
    <row r="161" spans="1:65" s="2" customFormat="1">
      <c r="A161" s="32"/>
      <c r="B161" s="33"/>
      <c r="C161" s="34"/>
      <c r="D161" s="214" t="s">
        <v>132</v>
      </c>
      <c r="E161" s="34"/>
      <c r="F161" s="215" t="s">
        <v>212</v>
      </c>
      <c r="G161" s="34"/>
      <c r="H161" s="34"/>
      <c r="I161" s="113"/>
      <c r="J161" s="34"/>
      <c r="K161" s="34"/>
      <c r="L161" s="37"/>
      <c r="M161" s="216"/>
      <c r="N161" s="217"/>
      <c r="O161" s="69"/>
      <c r="P161" s="69"/>
      <c r="Q161" s="69"/>
      <c r="R161" s="69"/>
      <c r="S161" s="69"/>
      <c r="T161" s="70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T161" s="15" t="s">
        <v>132</v>
      </c>
      <c r="AU161" s="15" t="s">
        <v>87</v>
      </c>
    </row>
    <row r="162" spans="1:65" s="2" customFormat="1" ht="21.75" customHeight="1">
      <c r="A162" s="32"/>
      <c r="B162" s="33"/>
      <c r="C162" s="201" t="s">
        <v>214</v>
      </c>
      <c r="D162" s="201" t="s">
        <v>125</v>
      </c>
      <c r="E162" s="202" t="s">
        <v>215</v>
      </c>
      <c r="F162" s="203" t="s">
        <v>216</v>
      </c>
      <c r="G162" s="204" t="s">
        <v>128</v>
      </c>
      <c r="H162" s="205">
        <v>4</v>
      </c>
      <c r="I162" s="206"/>
      <c r="J162" s="207">
        <f>ROUND(I162*H162,2)</f>
        <v>0</v>
      </c>
      <c r="K162" s="203" t="s">
        <v>129</v>
      </c>
      <c r="L162" s="37"/>
      <c r="M162" s="208" t="s">
        <v>1</v>
      </c>
      <c r="N162" s="209" t="s">
        <v>42</v>
      </c>
      <c r="O162" s="69"/>
      <c r="P162" s="210">
        <f>O162*H162</f>
        <v>0</v>
      </c>
      <c r="Q162" s="210">
        <v>0</v>
      </c>
      <c r="R162" s="210">
        <f>Q162*H162</f>
        <v>0</v>
      </c>
      <c r="S162" s="210">
        <v>0</v>
      </c>
      <c r="T162" s="211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212" t="s">
        <v>130</v>
      </c>
      <c r="AT162" s="212" t="s">
        <v>125</v>
      </c>
      <c r="AU162" s="212" t="s">
        <v>87</v>
      </c>
      <c r="AY162" s="15" t="s">
        <v>122</v>
      </c>
      <c r="BE162" s="213">
        <f>IF(N162="základní",J162,0)</f>
        <v>0</v>
      </c>
      <c r="BF162" s="213">
        <f>IF(N162="snížená",J162,0)</f>
        <v>0</v>
      </c>
      <c r="BG162" s="213">
        <f>IF(N162="zákl. přenesená",J162,0)</f>
        <v>0</v>
      </c>
      <c r="BH162" s="213">
        <f>IF(N162="sníž. přenesená",J162,0)</f>
        <v>0</v>
      </c>
      <c r="BI162" s="213">
        <f>IF(N162="nulová",J162,0)</f>
        <v>0</v>
      </c>
      <c r="BJ162" s="15" t="s">
        <v>85</v>
      </c>
      <c r="BK162" s="213">
        <f>ROUND(I162*H162,2)</f>
        <v>0</v>
      </c>
      <c r="BL162" s="15" t="s">
        <v>130</v>
      </c>
      <c r="BM162" s="212" t="s">
        <v>217</v>
      </c>
    </row>
    <row r="163" spans="1:65" s="2" customFormat="1">
      <c r="A163" s="32"/>
      <c r="B163" s="33"/>
      <c r="C163" s="34"/>
      <c r="D163" s="214" t="s">
        <v>132</v>
      </c>
      <c r="E163" s="34"/>
      <c r="F163" s="215" t="s">
        <v>216</v>
      </c>
      <c r="G163" s="34"/>
      <c r="H163" s="34"/>
      <c r="I163" s="113"/>
      <c r="J163" s="34"/>
      <c r="K163" s="34"/>
      <c r="L163" s="37"/>
      <c r="M163" s="216"/>
      <c r="N163" s="217"/>
      <c r="O163" s="69"/>
      <c r="P163" s="69"/>
      <c r="Q163" s="69"/>
      <c r="R163" s="69"/>
      <c r="S163" s="69"/>
      <c r="T163" s="70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T163" s="15" t="s">
        <v>132</v>
      </c>
      <c r="AU163" s="15" t="s">
        <v>87</v>
      </c>
    </row>
    <row r="164" spans="1:65" s="2" customFormat="1" ht="21.75" customHeight="1">
      <c r="A164" s="32"/>
      <c r="B164" s="33"/>
      <c r="C164" s="230" t="s">
        <v>218</v>
      </c>
      <c r="D164" s="230" t="s">
        <v>219</v>
      </c>
      <c r="E164" s="231" t="s">
        <v>220</v>
      </c>
      <c r="F164" s="232" t="s">
        <v>221</v>
      </c>
      <c r="G164" s="233" t="s">
        <v>128</v>
      </c>
      <c r="H164" s="234">
        <v>2</v>
      </c>
      <c r="I164" s="235"/>
      <c r="J164" s="236">
        <f>ROUND(I164*H164,2)</f>
        <v>0</v>
      </c>
      <c r="K164" s="232" t="s">
        <v>129</v>
      </c>
      <c r="L164" s="237"/>
      <c r="M164" s="238" t="s">
        <v>1</v>
      </c>
      <c r="N164" s="239" t="s">
        <v>42</v>
      </c>
      <c r="O164" s="69"/>
      <c r="P164" s="210">
        <f>O164*H164</f>
        <v>0</v>
      </c>
      <c r="Q164" s="210">
        <v>0.26888000000000001</v>
      </c>
      <c r="R164" s="210">
        <f>Q164*H164</f>
        <v>0.53776000000000002</v>
      </c>
      <c r="S164" s="210">
        <v>0</v>
      </c>
      <c r="T164" s="211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212" t="s">
        <v>222</v>
      </c>
      <c r="AT164" s="212" t="s">
        <v>219</v>
      </c>
      <c r="AU164" s="212" t="s">
        <v>87</v>
      </c>
      <c r="AY164" s="15" t="s">
        <v>122</v>
      </c>
      <c r="BE164" s="213">
        <f>IF(N164="základní",J164,0)</f>
        <v>0</v>
      </c>
      <c r="BF164" s="213">
        <f>IF(N164="snížená",J164,0)</f>
        <v>0</v>
      </c>
      <c r="BG164" s="213">
        <f>IF(N164="zákl. přenesená",J164,0)</f>
        <v>0</v>
      </c>
      <c r="BH164" s="213">
        <f>IF(N164="sníž. přenesená",J164,0)</f>
        <v>0</v>
      </c>
      <c r="BI164" s="213">
        <f>IF(N164="nulová",J164,0)</f>
        <v>0</v>
      </c>
      <c r="BJ164" s="15" t="s">
        <v>85</v>
      </c>
      <c r="BK164" s="213">
        <f>ROUND(I164*H164,2)</f>
        <v>0</v>
      </c>
      <c r="BL164" s="15" t="s">
        <v>222</v>
      </c>
      <c r="BM164" s="212" t="s">
        <v>223</v>
      </c>
    </row>
    <row r="165" spans="1:65" s="2" customFormat="1">
      <c r="A165" s="32"/>
      <c r="B165" s="33"/>
      <c r="C165" s="34"/>
      <c r="D165" s="214" t="s">
        <v>132</v>
      </c>
      <c r="E165" s="34"/>
      <c r="F165" s="215" t="s">
        <v>221</v>
      </c>
      <c r="G165" s="34"/>
      <c r="H165" s="34"/>
      <c r="I165" s="113"/>
      <c r="J165" s="34"/>
      <c r="K165" s="34"/>
      <c r="L165" s="37"/>
      <c r="M165" s="216"/>
      <c r="N165" s="217"/>
      <c r="O165" s="69"/>
      <c r="P165" s="69"/>
      <c r="Q165" s="69"/>
      <c r="R165" s="69"/>
      <c r="S165" s="69"/>
      <c r="T165" s="70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T165" s="15" t="s">
        <v>132</v>
      </c>
      <c r="AU165" s="15" t="s">
        <v>87</v>
      </c>
    </row>
    <row r="166" spans="1:65" s="2" customFormat="1" ht="19.5">
      <c r="A166" s="32"/>
      <c r="B166" s="33"/>
      <c r="C166" s="34"/>
      <c r="D166" s="214" t="s">
        <v>134</v>
      </c>
      <c r="E166" s="34"/>
      <c r="F166" s="218" t="s">
        <v>224</v>
      </c>
      <c r="G166" s="34"/>
      <c r="H166" s="34"/>
      <c r="I166" s="113"/>
      <c r="J166" s="34"/>
      <c r="K166" s="34"/>
      <c r="L166" s="37"/>
      <c r="M166" s="216"/>
      <c r="N166" s="217"/>
      <c r="O166" s="69"/>
      <c r="P166" s="69"/>
      <c r="Q166" s="69"/>
      <c r="R166" s="69"/>
      <c r="S166" s="69"/>
      <c r="T166" s="70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T166" s="15" t="s">
        <v>134</v>
      </c>
      <c r="AU166" s="15" t="s">
        <v>87</v>
      </c>
    </row>
    <row r="167" spans="1:65" s="2" customFormat="1" ht="21.75" customHeight="1">
      <c r="A167" s="32"/>
      <c r="B167" s="33"/>
      <c r="C167" s="230" t="s">
        <v>225</v>
      </c>
      <c r="D167" s="230" t="s">
        <v>219</v>
      </c>
      <c r="E167" s="231" t="s">
        <v>226</v>
      </c>
      <c r="F167" s="232" t="s">
        <v>227</v>
      </c>
      <c r="G167" s="233" t="s">
        <v>128</v>
      </c>
      <c r="H167" s="234">
        <v>2</v>
      </c>
      <c r="I167" s="235"/>
      <c r="J167" s="236">
        <f>ROUND(I167*H167,2)</f>
        <v>0</v>
      </c>
      <c r="K167" s="232" t="s">
        <v>129</v>
      </c>
      <c r="L167" s="237"/>
      <c r="M167" s="238" t="s">
        <v>1</v>
      </c>
      <c r="N167" s="239" t="s">
        <v>42</v>
      </c>
      <c r="O167" s="69"/>
      <c r="P167" s="210">
        <f>O167*H167</f>
        <v>0</v>
      </c>
      <c r="Q167" s="210">
        <v>0.25684000000000001</v>
      </c>
      <c r="R167" s="210">
        <f>Q167*H167</f>
        <v>0.51368000000000003</v>
      </c>
      <c r="S167" s="210">
        <v>0</v>
      </c>
      <c r="T167" s="211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212" t="s">
        <v>222</v>
      </c>
      <c r="AT167" s="212" t="s">
        <v>219</v>
      </c>
      <c r="AU167" s="212" t="s">
        <v>87</v>
      </c>
      <c r="AY167" s="15" t="s">
        <v>122</v>
      </c>
      <c r="BE167" s="213">
        <f>IF(N167="základní",J167,0)</f>
        <v>0</v>
      </c>
      <c r="BF167" s="213">
        <f>IF(N167="snížená",J167,0)</f>
        <v>0</v>
      </c>
      <c r="BG167" s="213">
        <f>IF(N167="zákl. přenesená",J167,0)</f>
        <v>0</v>
      </c>
      <c r="BH167" s="213">
        <f>IF(N167="sníž. přenesená",J167,0)</f>
        <v>0</v>
      </c>
      <c r="BI167" s="213">
        <f>IF(N167="nulová",J167,0)</f>
        <v>0</v>
      </c>
      <c r="BJ167" s="15" t="s">
        <v>85</v>
      </c>
      <c r="BK167" s="213">
        <f>ROUND(I167*H167,2)</f>
        <v>0</v>
      </c>
      <c r="BL167" s="15" t="s">
        <v>222</v>
      </c>
      <c r="BM167" s="212" t="s">
        <v>228</v>
      </c>
    </row>
    <row r="168" spans="1:65" s="2" customFormat="1">
      <c r="A168" s="32"/>
      <c r="B168" s="33"/>
      <c r="C168" s="34"/>
      <c r="D168" s="214" t="s">
        <v>132</v>
      </c>
      <c r="E168" s="34"/>
      <c r="F168" s="215" t="s">
        <v>227</v>
      </c>
      <c r="G168" s="34"/>
      <c r="H168" s="34"/>
      <c r="I168" s="113"/>
      <c r="J168" s="34"/>
      <c r="K168" s="34"/>
      <c r="L168" s="37"/>
      <c r="M168" s="216"/>
      <c r="N168" s="217"/>
      <c r="O168" s="69"/>
      <c r="P168" s="69"/>
      <c r="Q168" s="69"/>
      <c r="R168" s="69"/>
      <c r="S168" s="69"/>
      <c r="T168" s="70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T168" s="15" t="s">
        <v>132</v>
      </c>
      <c r="AU168" s="15" t="s">
        <v>87</v>
      </c>
    </row>
    <row r="169" spans="1:65" s="2" customFormat="1" ht="19.5">
      <c r="A169" s="32"/>
      <c r="B169" s="33"/>
      <c r="C169" s="34"/>
      <c r="D169" s="214" t="s">
        <v>134</v>
      </c>
      <c r="E169" s="34"/>
      <c r="F169" s="218" t="s">
        <v>224</v>
      </c>
      <c r="G169" s="34"/>
      <c r="H169" s="34"/>
      <c r="I169" s="113"/>
      <c r="J169" s="34"/>
      <c r="K169" s="34"/>
      <c r="L169" s="37"/>
      <c r="M169" s="216"/>
      <c r="N169" s="217"/>
      <c r="O169" s="69"/>
      <c r="P169" s="69"/>
      <c r="Q169" s="69"/>
      <c r="R169" s="69"/>
      <c r="S169" s="69"/>
      <c r="T169" s="70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T169" s="15" t="s">
        <v>134</v>
      </c>
      <c r="AU169" s="15" t="s">
        <v>87</v>
      </c>
    </row>
    <row r="170" spans="1:65" s="2" customFormat="1" ht="21.75" customHeight="1">
      <c r="A170" s="32"/>
      <c r="B170" s="33"/>
      <c r="C170" s="230" t="s">
        <v>229</v>
      </c>
      <c r="D170" s="230" t="s">
        <v>219</v>
      </c>
      <c r="E170" s="231" t="s">
        <v>230</v>
      </c>
      <c r="F170" s="232" t="s">
        <v>231</v>
      </c>
      <c r="G170" s="233" t="s">
        <v>128</v>
      </c>
      <c r="H170" s="234">
        <v>6402</v>
      </c>
      <c r="I170" s="235"/>
      <c r="J170" s="236">
        <f>ROUND(I170*H170,2)</f>
        <v>0</v>
      </c>
      <c r="K170" s="232" t="s">
        <v>129</v>
      </c>
      <c r="L170" s="237"/>
      <c r="M170" s="238" t="s">
        <v>1</v>
      </c>
      <c r="N170" s="239" t="s">
        <v>42</v>
      </c>
      <c r="O170" s="69"/>
      <c r="P170" s="210">
        <f>O170*H170</f>
        <v>0</v>
      </c>
      <c r="Q170" s="210">
        <v>1.8000000000000001E-4</v>
      </c>
      <c r="R170" s="210">
        <f>Q170*H170</f>
        <v>1.1523600000000001</v>
      </c>
      <c r="S170" s="210">
        <v>0</v>
      </c>
      <c r="T170" s="211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212" t="s">
        <v>222</v>
      </c>
      <c r="AT170" s="212" t="s">
        <v>219</v>
      </c>
      <c r="AU170" s="212" t="s">
        <v>87</v>
      </c>
      <c r="AY170" s="15" t="s">
        <v>122</v>
      </c>
      <c r="BE170" s="213">
        <f>IF(N170="základní",J170,0)</f>
        <v>0</v>
      </c>
      <c r="BF170" s="213">
        <f>IF(N170="snížená",J170,0)</f>
        <v>0</v>
      </c>
      <c r="BG170" s="213">
        <f>IF(N170="zákl. přenesená",J170,0)</f>
        <v>0</v>
      </c>
      <c r="BH170" s="213">
        <f>IF(N170="sníž. přenesená",J170,0)</f>
        <v>0</v>
      </c>
      <c r="BI170" s="213">
        <f>IF(N170="nulová",J170,0)</f>
        <v>0</v>
      </c>
      <c r="BJ170" s="15" t="s">
        <v>85</v>
      </c>
      <c r="BK170" s="213">
        <f>ROUND(I170*H170,2)</f>
        <v>0</v>
      </c>
      <c r="BL170" s="15" t="s">
        <v>222</v>
      </c>
      <c r="BM170" s="212" t="s">
        <v>232</v>
      </c>
    </row>
    <row r="171" spans="1:65" s="2" customFormat="1">
      <c r="A171" s="32"/>
      <c r="B171" s="33"/>
      <c r="C171" s="34"/>
      <c r="D171" s="214" t="s">
        <v>132</v>
      </c>
      <c r="E171" s="34"/>
      <c r="F171" s="215" t="s">
        <v>231</v>
      </c>
      <c r="G171" s="34"/>
      <c r="H171" s="34"/>
      <c r="I171" s="113"/>
      <c r="J171" s="34"/>
      <c r="K171" s="34"/>
      <c r="L171" s="37"/>
      <c r="M171" s="216"/>
      <c r="N171" s="217"/>
      <c r="O171" s="69"/>
      <c r="P171" s="69"/>
      <c r="Q171" s="69"/>
      <c r="R171" s="69"/>
      <c r="S171" s="69"/>
      <c r="T171" s="70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T171" s="15" t="s">
        <v>132</v>
      </c>
      <c r="AU171" s="15" t="s">
        <v>87</v>
      </c>
    </row>
    <row r="172" spans="1:65" s="2" customFormat="1" ht="21.75" customHeight="1">
      <c r="A172" s="32"/>
      <c r="B172" s="33"/>
      <c r="C172" s="230" t="s">
        <v>7</v>
      </c>
      <c r="D172" s="230" t="s">
        <v>219</v>
      </c>
      <c r="E172" s="231" t="s">
        <v>233</v>
      </c>
      <c r="F172" s="232" t="s">
        <v>234</v>
      </c>
      <c r="G172" s="233" t="s">
        <v>128</v>
      </c>
      <c r="H172" s="234">
        <v>5758</v>
      </c>
      <c r="I172" s="235"/>
      <c r="J172" s="236">
        <f>ROUND(I172*H172,2)</f>
        <v>0</v>
      </c>
      <c r="K172" s="232" t="s">
        <v>129</v>
      </c>
      <c r="L172" s="237"/>
      <c r="M172" s="238" t="s">
        <v>1</v>
      </c>
      <c r="N172" s="239" t="s">
        <v>42</v>
      </c>
      <c r="O172" s="69"/>
      <c r="P172" s="210">
        <f>O172*H172</f>
        <v>0</v>
      </c>
      <c r="Q172" s="210">
        <v>2.0000000000000002E-5</v>
      </c>
      <c r="R172" s="210">
        <f>Q172*H172</f>
        <v>0.11516000000000001</v>
      </c>
      <c r="S172" s="210">
        <v>0</v>
      </c>
      <c r="T172" s="211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212" t="s">
        <v>222</v>
      </c>
      <c r="AT172" s="212" t="s">
        <v>219</v>
      </c>
      <c r="AU172" s="212" t="s">
        <v>87</v>
      </c>
      <c r="AY172" s="15" t="s">
        <v>122</v>
      </c>
      <c r="BE172" s="213">
        <f>IF(N172="základní",J172,0)</f>
        <v>0</v>
      </c>
      <c r="BF172" s="213">
        <f>IF(N172="snížená",J172,0)</f>
        <v>0</v>
      </c>
      <c r="BG172" s="213">
        <f>IF(N172="zákl. přenesená",J172,0)</f>
        <v>0</v>
      </c>
      <c r="BH172" s="213">
        <f>IF(N172="sníž. přenesená",J172,0)</f>
        <v>0</v>
      </c>
      <c r="BI172" s="213">
        <f>IF(N172="nulová",J172,0)</f>
        <v>0</v>
      </c>
      <c r="BJ172" s="15" t="s">
        <v>85</v>
      </c>
      <c r="BK172" s="213">
        <f>ROUND(I172*H172,2)</f>
        <v>0</v>
      </c>
      <c r="BL172" s="15" t="s">
        <v>222</v>
      </c>
      <c r="BM172" s="212" t="s">
        <v>235</v>
      </c>
    </row>
    <row r="173" spans="1:65" s="2" customFormat="1">
      <c r="A173" s="32"/>
      <c r="B173" s="33"/>
      <c r="C173" s="34"/>
      <c r="D173" s="214" t="s">
        <v>132</v>
      </c>
      <c r="E173" s="34"/>
      <c r="F173" s="215" t="s">
        <v>234</v>
      </c>
      <c r="G173" s="34"/>
      <c r="H173" s="34"/>
      <c r="I173" s="113"/>
      <c r="J173" s="34"/>
      <c r="K173" s="34"/>
      <c r="L173" s="37"/>
      <c r="M173" s="216"/>
      <c r="N173" s="217"/>
      <c r="O173" s="69"/>
      <c r="P173" s="69"/>
      <c r="Q173" s="69"/>
      <c r="R173" s="69"/>
      <c r="S173" s="69"/>
      <c r="T173" s="70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T173" s="15" t="s">
        <v>132</v>
      </c>
      <c r="AU173" s="15" t="s">
        <v>87</v>
      </c>
    </row>
    <row r="174" spans="1:65" s="2" customFormat="1" ht="21.75" customHeight="1">
      <c r="A174" s="32"/>
      <c r="B174" s="33"/>
      <c r="C174" s="230" t="s">
        <v>236</v>
      </c>
      <c r="D174" s="230" t="s">
        <v>219</v>
      </c>
      <c r="E174" s="231" t="s">
        <v>237</v>
      </c>
      <c r="F174" s="232" t="s">
        <v>238</v>
      </c>
      <c r="G174" s="233" t="s">
        <v>128</v>
      </c>
      <c r="H174" s="234">
        <v>28</v>
      </c>
      <c r="I174" s="235"/>
      <c r="J174" s="236">
        <f>ROUND(I174*H174,2)</f>
        <v>0</v>
      </c>
      <c r="K174" s="232" t="s">
        <v>129</v>
      </c>
      <c r="L174" s="237"/>
      <c r="M174" s="238" t="s">
        <v>1</v>
      </c>
      <c r="N174" s="239" t="s">
        <v>42</v>
      </c>
      <c r="O174" s="69"/>
      <c r="P174" s="210">
        <f>O174*H174</f>
        <v>0</v>
      </c>
      <c r="Q174" s="210">
        <v>1.0499999999999999E-3</v>
      </c>
      <c r="R174" s="210">
        <f>Q174*H174</f>
        <v>2.9399999999999999E-2</v>
      </c>
      <c r="S174" s="210">
        <v>0</v>
      </c>
      <c r="T174" s="211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212" t="s">
        <v>168</v>
      </c>
      <c r="AT174" s="212" t="s">
        <v>219</v>
      </c>
      <c r="AU174" s="212" t="s">
        <v>87</v>
      </c>
      <c r="AY174" s="15" t="s">
        <v>122</v>
      </c>
      <c r="BE174" s="213">
        <f>IF(N174="základní",J174,0)</f>
        <v>0</v>
      </c>
      <c r="BF174" s="213">
        <f>IF(N174="snížená",J174,0)</f>
        <v>0</v>
      </c>
      <c r="BG174" s="213">
        <f>IF(N174="zákl. přenesená",J174,0)</f>
        <v>0</v>
      </c>
      <c r="BH174" s="213">
        <f>IF(N174="sníž. přenesená",J174,0)</f>
        <v>0</v>
      </c>
      <c r="BI174" s="213">
        <f>IF(N174="nulová",J174,0)</f>
        <v>0</v>
      </c>
      <c r="BJ174" s="15" t="s">
        <v>85</v>
      </c>
      <c r="BK174" s="213">
        <f>ROUND(I174*H174,2)</f>
        <v>0</v>
      </c>
      <c r="BL174" s="15" t="s">
        <v>130</v>
      </c>
      <c r="BM174" s="212" t="s">
        <v>239</v>
      </c>
    </row>
    <row r="175" spans="1:65" s="2" customFormat="1">
      <c r="A175" s="32"/>
      <c r="B175" s="33"/>
      <c r="C175" s="34"/>
      <c r="D175" s="214" t="s">
        <v>132</v>
      </c>
      <c r="E175" s="34"/>
      <c r="F175" s="215" t="s">
        <v>238</v>
      </c>
      <c r="G175" s="34"/>
      <c r="H175" s="34"/>
      <c r="I175" s="113"/>
      <c r="J175" s="34"/>
      <c r="K175" s="34"/>
      <c r="L175" s="37"/>
      <c r="M175" s="216"/>
      <c r="N175" s="217"/>
      <c r="O175" s="69"/>
      <c r="P175" s="69"/>
      <c r="Q175" s="69"/>
      <c r="R175" s="69"/>
      <c r="S175" s="69"/>
      <c r="T175" s="70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T175" s="15" t="s">
        <v>132</v>
      </c>
      <c r="AU175" s="15" t="s">
        <v>87</v>
      </c>
    </row>
    <row r="176" spans="1:65" s="12" customFormat="1" ht="25.9" customHeight="1">
      <c r="B176" s="185"/>
      <c r="C176" s="186"/>
      <c r="D176" s="187" t="s">
        <v>76</v>
      </c>
      <c r="E176" s="188" t="s">
        <v>240</v>
      </c>
      <c r="F176" s="188" t="s">
        <v>241</v>
      </c>
      <c r="G176" s="186"/>
      <c r="H176" s="186"/>
      <c r="I176" s="189"/>
      <c r="J176" s="190">
        <f>BK176</f>
        <v>0</v>
      </c>
      <c r="K176" s="186"/>
      <c r="L176" s="191"/>
      <c r="M176" s="192"/>
      <c r="N176" s="193"/>
      <c r="O176" s="193"/>
      <c r="P176" s="194">
        <f>SUM(P177:P198)</f>
        <v>0</v>
      </c>
      <c r="Q176" s="193"/>
      <c r="R176" s="194">
        <f>SUM(R177:R198)</f>
        <v>0</v>
      </c>
      <c r="S176" s="193"/>
      <c r="T176" s="195">
        <f>SUM(T177:T198)</f>
        <v>0</v>
      </c>
      <c r="AR176" s="196" t="s">
        <v>130</v>
      </c>
      <c r="AT176" s="197" t="s">
        <v>76</v>
      </c>
      <c r="AU176" s="197" t="s">
        <v>77</v>
      </c>
      <c r="AY176" s="196" t="s">
        <v>122</v>
      </c>
      <c r="BK176" s="198">
        <f>SUM(BK177:BK198)</f>
        <v>0</v>
      </c>
    </row>
    <row r="177" spans="1:65" s="2" customFormat="1" ht="33" customHeight="1">
      <c r="A177" s="32"/>
      <c r="B177" s="33"/>
      <c r="C177" s="201" t="s">
        <v>242</v>
      </c>
      <c r="D177" s="201" t="s">
        <v>125</v>
      </c>
      <c r="E177" s="202" t="s">
        <v>243</v>
      </c>
      <c r="F177" s="203" t="s">
        <v>244</v>
      </c>
      <c r="G177" s="204" t="s">
        <v>245</v>
      </c>
      <c r="H177" s="205">
        <v>115.258</v>
      </c>
      <c r="I177" s="206"/>
      <c r="J177" s="207">
        <f>ROUND(I177*H177,2)</f>
        <v>0</v>
      </c>
      <c r="K177" s="203" t="s">
        <v>129</v>
      </c>
      <c r="L177" s="37"/>
      <c r="M177" s="208" t="s">
        <v>1</v>
      </c>
      <c r="N177" s="209" t="s">
        <v>42</v>
      </c>
      <c r="O177" s="69"/>
      <c r="P177" s="210">
        <f>O177*H177</f>
        <v>0</v>
      </c>
      <c r="Q177" s="210">
        <v>0</v>
      </c>
      <c r="R177" s="210">
        <f>Q177*H177</f>
        <v>0</v>
      </c>
      <c r="S177" s="210">
        <v>0</v>
      </c>
      <c r="T177" s="211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212" t="s">
        <v>246</v>
      </c>
      <c r="AT177" s="212" t="s">
        <v>125</v>
      </c>
      <c r="AU177" s="212" t="s">
        <v>85</v>
      </c>
      <c r="AY177" s="15" t="s">
        <v>122</v>
      </c>
      <c r="BE177" s="213">
        <f>IF(N177="základní",J177,0)</f>
        <v>0</v>
      </c>
      <c r="BF177" s="213">
        <f>IF(N177="snížená",J177,0)</f>
        <v>0</v>
      </c>
      <c r="BG177" s="213">
        <f>IF(N177="zákl. přenesená",J177,0)</f>
        <v>0</v>
      </c>
      <c r="BH177" s="213">
        <f>IF(N177="sníž. přenesená",J177,0)</f>
        <v>0</v>
      </c>
      <c r="BI177" s="213">
        <f>IF(N177="nulová",J177,0)</f>
        <v>0</v>
      </c>
      <c r="BJ177" s="15" t="s">
        <v>85</v>
      </c>
      <c r="BK177" s="213">
        <f>ROUND(I177*H177,2)</f>
        <v>0</v>
      </c>
      <c r="BL177" s="15" t="s">
        <v>246</v>
      </c>
      <c r="BM177" s="212" t="s">
        <v>247</v>
      </c>
    </row>
    <row r="178" spans="1:65" s="2" customFormat="1" ht="68.25">
      <c r="A178" s="32"/>
      <c r="B178" s="33"/>
      <c r="C178" s="34"/>
      <c r="D178" s="214" t="s">
        <v>132</v>
      </c>
      <c r="E178" s="34"/>
      <c r="F178" s="215" t="s">
        <v>248</v>
      </c>
      <c r="G178" s="34"/>
      <c r="H178" s="34"/>
      <c r="I178" s="113"/>
      <c r="J178" s="34"/>
      <c r="K178" s="34"/>
      <c r="L178" s="37"/>
      <c r="M178" s="216"/>
      <c r="N178" s="217"/>
      <c r="O178" s="69"/>
      <c r="P178" s="69"/>
      <c r="Q178" s="69"/>
      <c r="R178" s="69"/>
      <c r="S178" s="69"/>
      <c r="T178" s="70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T178" s="15" t="s">
        <v>132</v>
      </c>
      <c r="AU178" s="15" t="s">
        <v>85</v>
      </c>
    </row>
    <row r="179" spans="1:65" s="2" customFormat="1" ht="19.5">
      <c r="A179" s="32"/>
      <c r="B179" s="33"/>
      <c r="C179" s="34"/>
      <c r="D179" s="214" t="s">
        <v>134</v>
      </c>
      <c r="E179" s="34"/>
      <c r="F179" s="218" t="s">
        <v>249</v>
      </c>
      <c r="G179" s="34"/>
      <c r="H179" s="34"/>
      <c r="I179" s="113"/>
      <c r="J179" s="34"/>
      <c r="K179" s="34"/>
      <c r="L179" s="37"/>
      <c r="M179" s="216"/>
      <c r="N179" s="217"/>
      <c r="O179" s="69"/>
      <c r="P179" s="69"/>
      <c r="Q179" s="69"/>
      <c r="R179" s="69"/>
      <c r="S179" s="69"/>
      <c r="T179" s="70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T179" s="15" t="s">
        <v>134</v>
      </c>
      <c r="AU179" s="15" t="s">
        <v>85</v>
      </c>
    </row>
    <row r="180" spans="1:65" s="13" customFormat="1">
      <c r="B180" s="219"/>
      <c r="C180" s="220"/>
      <c r="D180" s="214" t="s">
        <v>147</v>
      </c>
      <c r="E180" s="221" t="s">
        <v>1</v>
      </c>
      <c r="F180" s="222" t="s">
        <v>250</v>
      </c>
      <c r="G180" s="220"/>
      <c r="H180" s="223">
        <v>115.258</v>
      </c>
      <c r="I180" s="224"/>
      <c r="J180" s="220"/>
      <c r="K180" s="220"/>
      <c r="L180" s="225"/>
      <c r="M180" s="226"/>
      <c r="N180" s="227"/>
      <c r="O180" s="227"/>
      <c r="P180" s="227"/>
      <c r="Q180" s="227"/>
      <c r="R180" s="227"/>
      <c r="S180" s="227"/>
      <c r="T180" s="228"/>
      <c r="AT180" s="229" t="s">
        <v>147</v>
      </c>
      <c r="AU180" s="229" t="s">
        <v>85</v>
      </c>
      <c r="AV180" s="13" t="s">
        <v>87</v>
      </c>
      <c r="AW180" s="13" t="s">
        <v>34</v>
      </c>
      <c r="AX180" s="13" t="s">
        <v>85</v>
      </c>
      <c r="AY180" s="229" t="s">
        <v>122</v>
      </c>
    </row>
    <row r="181" spans="1:65" s="2" customFormat="1" ht="21.75" customHeight="1">
      <c r="A181" s="32"/>
      <c r="B181" s="33"/>
      <c r="C181" s="201" t="s">
        <v>251</v>
      </c>
      <c r="D181" s="201" t="s">
        <v>125</v>
      </c>
      <c r="E181" s="202" t="s">
        <v>252</v>
      </c>
      <c r="F181" s="203" t="s">
        <v>253</v>
      </c>
      <c r="G181" s="204" t="s">
        <v>245</v>
      </c>
      <c r="H181" s="205">
        <v>1.2669999999999999</v>
      </c>
      <c r="I181" s="206"/>
      <c r="J181" s="207">
        <f>ROUND(I181*H181,2)</f>
        <v>0</v>
      </c>
      <c r="K181" s="203" t="s">
        <v>129</v>
      </c>
      <c r="L181" s="37"/>
      <c r="M181" s="208" t="s">
        <v>1</v>
      </c>
      <c r="N181" s="209" t="s">
        <v>42</v>
      </c>
      <c r="O181" s="69"/>
      <c r="P181" s="210">
        <f>O181*H181</f>
        <v>0</v>
      </c>
      <c r="Q181" s="210">
        <v>0</v>
      </c>
      <c r="R181" s="210">
        <f>Q181*H181</f>
        <v>0</v>
      </c>
      <c r="S181" s="210">
        <v>0</v>
      </c>
      <c r="T181" s="211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212" t="s">
        <v>246</v>
      </c>
      <c r="AT181" s="212" t="s">
        <v>125</v>
      </c>
      <c r="AU181" s="212" t="s">
        <v>85</v>
      </c>
      <c r="AY181" s="15" t="s">
        <v>122</v>
      </c>
      <c r="BE181" s="213">
        <f>IF(N181="základní",J181,0)</f>
        <v>0</v>
      </c>
      <c r="BF181" s="213">
        <f>IF(N181="snížená",J181,0)</f>
        <v>0</v>
      </c>
      <c r="BG181" s="213">
        <f>IF(N181="zákl. přenesená",J181,0)</f>
        <v>0</v>
      </c>
      <c r="BH181" s="213">
        <f>IF(N181="sníž. přenesená",J181,0)</f>
        <v>0</v>
      </c>
      <c r="BI181" s="213">
        <f>IF(N181="nulová",J181,0)</f>
        <v>0</v>
      </c>
      <c r="BJ181" s="15" t="s">
        <v>85</v>
      </c>
      <c r="BK181" s="213">
        <f>ROUND(I181*H181,2)</f>
        <v>0</v>
      </c>
      <c r="BL181" s="15" t="s">
        <v>246</v>
      </c>
      <c r="BM181" s="212" t="s">
        <v>254</v>
      </c>
    </row>
    <row r="182" spans="1:65" s="2" customFormat="1" ht="29.25">
      <c r="A182" s="32"/>
      <c r="B182" s="33"/>
      <c r="C182" s="34"/>
      <c r="D182" s="214" t="s">
        <v>132</v>
      </c>
      <c r="E182" s="34"/>
      <c r="F182" s="215" t="s">
        <v>255</v>
      </c>
      <c r="G182" s="34"/>
      <c r="H182" s="34"/>
      <c r="I182" s="113"/>
      <c r="J182" s="34"/>
      <c r="K182" s="34"/>
      <c r="L182" s="37"/>
      <c r="M182" s="216"/>
      <c r="N182" s="217"/>
      <c r="O182" s="69"/>
      <c r="P182" s="69"/>
      <c r="Q182" s="69"/>
      <c r="R182" s="69"/>
      <c r="S182" s="69"/>
      <c r="T182" s="70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T182" s="15" t="s">
        <v>132</v>
      </c>
      <c r="AU182" s="15" t="s">
        <v>85</v>
      </c>
    </row>
    <row r="183" spans="1:65" s="13" customFormat="1">
      <c r="B183" s="219"/>
      <c r="C183" s="220"/>
      <c r="D183" s="214" t="s">
        <v>147</v>
      </c>
      <c r="E183" s="221" t="s">
        <v>1</v>
      </c>
      <c r="F183" s="222" t="s">
        <v>256</v>
      </c>
      <c r="G183" s="220"/>
      <c r="H183" s="223">
        <v>1.2669999999999999</v>
      </c>
      <c r="I183" s="224"/>
      <c r="J183" s="220"/>
      <c r="K183" s="220"/>
      <c r="L183" s="225"/>
      <c r="M183" s="226"/>
      <c r="N183" s="227"/>
      <c r="O183" s="227"/>
      <c r="P183" s="227"/>
      <c r="Q183" s="227"/>
      <c r="R183" s="227"/>
      <c r="S183" s="227"/>
      <c r="T183" s="228"/>
      <c r="AT183" s="229" t="s">
        <v>147</v>
      </c>
      <c r="AU183" s="229" t="s">
        <v>85</v>
      </c>
      <c r="AV183" s="13" t="s">
        <v>87</v>
      </c>
      <c r="AW183" s="13" t="s">
        <v>34</v>
      </c>
      <c r="AX183" s="13" t="s">
        <v>85</v>
      </c>
      <c r="AY183" s="229" t="s">
        <v>122</v>
      </c>
    </row>
    <row r="184" spans="1:65" s="2" customFormat="1" ht="33" customHeight="1">
      <c r="A184" s="32"/>
      <c r="B184" s="33"/>
      <c r="C184" s="201" t="s">
        <v>257</v>
      </c>
      <c r="D184" s="201" t="s">
        <v>125</v>
      </c>
      <c r="E184" s="202" t="s">
        <v>258</v>
      </c>
      <c r="F184" s="203" t="s">
        <v>259</v>
      </c>
      <c r="G184" s="204" t="s">
        <v>128</v>
      </c>
      <c r="H184" s="205">
        <v>1</v>
      </c>
      <c r="I184" s="206"/>
      <c r="J184" s="207">
        <f>ROUND(I184*H184,2)</f>
        <v>0</v>
      </c>
      <c r="K184" s="203" t="s">
        <v>129</v>
      </c>
      <c r="L184" s="37"/>
      <c r="M184" s="208" t="s">
        <v>1</v>
      </c>
      <c r="N184" s="209" t="s">
        <v>42</v>
      </c>
      <c r="O184" s="69"/>
      <c r="P184" s="210">
        <f>O184*H184</f>
        <v>0</v>
      </c>
      <c r="Q184" s="210">
        <v>0</v>
      </c>
      <c r="R184" s="210">
        <f>Q184*H184</f>
        <v>0</v>
      </c>
      <c r="S184" s="210">
        <v>0</v>
      </c>
      <c r="T184" s="211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212" t="s">
        <v>246</v>
      </c>
      <c r="AT184" s="212" t="s">
        <v>125</v>
      </c>
      <c r="AU184" s="212" t="s">
        <v>85</v>
      </c>
      <c r="AY184" s="15" t="s">
        <v>122</v>
      </c>
      <c r="BE184" s="213">
        <f>IF(N184="základní",J184,0)</f>
        <v>0</v>
      </c>
      <c r="BF184" s="213">
        <f>IF(N184="snížená",J184,0)</f>
        <v>0</v>
      </c>
      <c r="BG184" s="213">
        <f>IF(N184="zákl. přenesená",J184,0)</f>
        <v>0</v>
      </c>
      <c r="BH184" s="213">
        <f>IF(N184="sníž. přenesená",J184,0)</f>
        <v>0</v>
      </c>
      <c r="BI184" s="213">
        <f>IF(N184="nulová",J184,0)</f>
        <v>0</v>
      </c>
      <c r="BJ184" s="15" t="s">
        <v>85</v>
      </c>
      <c r="BK184" s="213">
        <f>ROUND(I184*H184,2)</f>
        <v>0</v>
      </c>
      <c r="BL184" s="15" t="s">
        <v>246</v>
      </c>
      <c r="BM184" s="212" t="s">
        <v>260</v>
      </c>
    </row>
    <row r="185" spans="1:65" s="2" customFormat="1" ht="68.25">
      <c r="A185" s="32"/>
      <c r="B185" s="33"/>
      <c r="C185" s="34"/>
      <c r="D185" s="214" t="s">
        <v>132</v>
      </c>
      <c r="E185" s="34"/>
      <c r="F185" s="215" t="s">
        <v>261</v>
      </c>
      <c r="G185" s="34"/>
      <c r="H185" s="34"/>
      <c r="I185" s="113"/>
      <c r="J185" s="34"/>
      <c r="K185" s="34"/>
      <c r="L185" s="37"/>
      <c r="M185" s="216"/>
      <c r="N185" s="217"/>
      <c r="O185" s="69"/>
      <c r="P185" s="69"/>
      <c r="Q185" s="69"/>
      <c r="R185" s="69"/>
      <c r="S185" s="69"/>
      <c r="T185" s="70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T185" s="15" t="s">
        <v>132</v>
      </c>
      <c r="AU185" s="15" t="s">
        <v>85</v>
      </c>
    </row>
    <row r="186" spans="1:65" s="2" customFormat="1" ht="19.5">
      <c r="A186" s="32"/>
      <c r="B186" s="33"/>
      <c r="C186" s="34"/>
      <c r="D186" s="214" t="s">
        <v>134</v>
      </c>
      <c r="E186" s="34"/>
      <c r="F186" s="218" t="s">
        <v>262</v>
      </c>
      <c r="G186" s="34"/>
      <c r="H186" s="34"/>
      <c r="I186" s="113"/>
      <c r="J186" s="34"/>
      <c r="K186" s="34"/>
      <c r="L186" s="37"/>
      <c r="M186" s="216"/>
      <c r="N186" s="217"/>
      <c r="O186" s="69"/>
      <c r="P186" s="69"/>
      <c r="Q186" s="69"/>
      <c r="R186" s="69"/>
      <c r="S186" s="69"/>
      <c r="T186" s="70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T186" s="15" t="s">
        <v>134</v>
      </c>
      <c r="AU186" s="15" t="s">
        <v>85</v>
      </c>
    </row>
    <row r="187" spans="1:65" s="13" customFormat="1">
      <c r="B187" s="219"/>
      <c r="C187" s="220"/>
      <c r="D187" s="214" t="s">
        <v>147</v>
      </c>
      <c r="E187" s="221" t="s">
        <v>1</v>
      </c>
      <c r="F187" s="222" t="s">
        <v>263</v>
      </c>
      <c r="G187" s="220"/>
      <c r="H187" s="223">
        <v>1</v>
      </c>
      <c r="I187" s="224"/>
      <c r="J187" s="220"/>
      <c r="K187" s="220"/>
      <c r="L187" s="225"/>
      <c r="M187" s="226"/>
      <c r="N187" s="227"/>
      <c r="O187" s="227"/>
      <c r="P187" s="227"/>
      <c r="Q187" s="227"/>
      <c r="R187" s="227"/>
      <c r="S187" s="227"/>
      <c r="T187" s="228"/>
      <c r="AT187" s="229" t="s">
        <v>147</v>
      </c>
      <c r="AU187" s="229" t="s">
        <v>85</v>
      </c>
      <c r="AV187" s="13" t="s">
        <v>87</v>
      </c>
      <c r="AW187" s="13" t="s">
        <v>34</v>
      </c>
      <c r="AX187" s="13" t="s">
        <v>85</v>
      </c>
      <c r="AY187" s="229" t="s">
        <v>122</v>
      </c>
    </row>
    <row r="188" spans="1:65" s="2" customFormat="1" ht="21.75" customHeight="1">
      <c r="A188" s="32"/>
      <c r="B188" s="33"/>
      <c r="C188" s="201" t="s">
        <v>264</v>
      </c>
      <c r="D188" s="201" t="s">
        <v>125</v>
      </c>
      <c r="E188" s="202" t="s">
        <v>265</v>
      </c>
      <c r="F188" s="203" t="s">
        <v>266</v>
      </c>
      <c r="G188" s="204" t="s">
        <v>245</v>
      </c>
      <c r="H188" s="205">
        <v>116.286</v>
      </c>
      <c r="I188" s="206"/>
      <c r="J188" s="207">
        <f>ROUND(I188*H188,2)</f>
        <v>0</v>
      </c>
      <c r="K188" s="203" t="s">
        <v>129</v>
      </c>
      <c r="L188" s="37"/>
      <c r="M188" s="208" t="s">
        <v>1</v>
      </c>
      <c r="N188" s="209" t="s">
        <v>42</v>
      </c>
      <c r="O188" s="69"/>
      <c r="P188" s="210">
        <f>O188*H188</f>
        <v>0</v>
      </c>
      <c r="Q188" s="210">
        <v>0</v>
      </c>
      <c r="R188" s="210">
        <f>Q188*H188</f>
        <v>0</v>
      </c>
      <c r="S188" s="210">
        <v>0</v>
      </c>
      <c r="T188" s="211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212" t="s">
        <v>246</v>
      </c>
      <c r="AT188" s="212" t="s">
        <v>125</v>
      </c>
      <c r="AU188" s="212" t="s">
        <v>85</v>
      </c>
      <c r="AY188" s="15" t="s">
        <v>122</v>
      </c>
      <c r="BE188" s="213">
        <f>IF(N188="základní",J188,0)</f>
        <v>0</v>
      </c>
      <c r="BF188" s="213">
        <f>IF(N188="snížená",J188,0)</f>
        <v>0</v>
      </c>
      <c r="BG188" s="213">
        <f>IF(N188="zákl. přenesená",J188,0)</f>
        <v>0</v>
      </c>
      <c r="BH188" s="213">
        <f>IF(N188="sníž. přenesená",J188,0)</f>
        <v>0</v>
      </c>
      <c r="BI188" s="213">
        <f>IF(N188="nulová",J188,0)</f>
        <v>0</v>
      </c>
      <c r="BJ188" s="15" t="s">
        <v>85</v>
      </c>
      <c r="BK188" s="213">
        <f>ROUND(I188*H188,2)</f>
        <v>0</v>
      </c>
      <c r="BL188" s="15" t="s">
        <v>246</v>
      </c>
      <c r="BM188" s="212" t="s">
        <v>267</v>
      </c>
    </row>
    <row r="189" spans="1:65" s="2" customFormat="1" ht="29.25">
      <c r="A189" s="32"/>
      <c r="B189" s="33"/>
      <c r="C189" s="34"/>
      <c r="D189" s="214" t="s">
        <v>132</v>
      </c>
      <c r="E189" s="34"/>
      <c r="F189" s="215" t="s">
        <v>268</v>
      </c>
      <c r="G189" s="34"/>
      <c r="H189" s="34"/>
      <c r="I189" s="113"/>
      <c r="J189" s="34"/>
      <c r="K189" s="34"/>
      <c r="L189" s="37"/>
      <c r="M189" s="216"/>
      <c r="N189" s="217"/>
      <c r="O189" s="69"/>
      <c r="P189" s="69"/>
      <c r="Q189" s="69"/>
      <c r="R189" s="69"/>
      <c r="S189" s="69"/>
      <c r="T189" s="70"/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T189" s="15" t="s">
        <v>132</v>
      </c>
      <c r="AU189" s="15" t="s">
        <v>85</v>
      </c>
    </row>
    <row r="190" spans="1:65" s="13" customFormat="1">
      <c r="B190" s="219"/>
      <c r="C190" s="220"/>
      <c r="D190" s="214" t="s">
        <v>147</v>
      </c>
      <c r="E190" s="221" t="s">
        <v>1</v>
      </c>
      <c r="F190" s="222" t="s">
        <v>269</v>
      </c>
      <c r="G190" s="220"/>
      <c r="H190" s="223">
        <v>116.286</v>
      </c>
      <c r="I190" s="224"/>
      <c r="J190" s="220"/>
      <c r="K190" s="220"/>
      <c r="L190" s="225"/>
      <c r="M190" s="226"/>
      <c r="N190" s="227"/>
      <c r="O190" s="227"/>
      <c r="P190" s="227"/>
      <c r="Q190" s="227"/>
      <c r="R190" s="227"/>
      <c r="S190" s="227"/>
      <c r="T190" s="228"/>
      <c r="AT190" s="229" t="s">
        <v>147</v>
      </c>
      <c r="AU190" s="229" t="s">
        <v>85</v>
      </c>
      <c r="AV190" s="13" t="s">
        <v>87</v>
      </c>
      <c r="AW190" s="13" t="s">
        <v>34</v>
      </c>
      <c r="AX190" s="13" t="s">
        <v>85</v>
      </c>
      <c r="AY190" s="229" t="s">
        <v>122</v>
      </c>
    </row>
    <row r="191" spans="1:65" s="2" customFormat="1" ht="33" customHeight="1">
      <c r="A191" s="32"/>
      <c r="B191" s="33"/>
      <c r="C191" s="201" t="s">
        <v>270</v>
      </c>
      <c r="D191" s="201" t="s">
        <v>125</v>
      </c>
      <c r="E191" s="202" t="s">
        <v>243</v>
      </c>
      <c r="F191" s="203" t="s">
        <v>244</v>
      </c>
      <c r="G191" s="204" t="s">
        <v>245</v>
      </c>
      <c r="H191" s="205">
        <v>116.286</v>
      </c>
      <c r="I191" s="206"/>
      <c r="J191" s="207">
        <f>ROUND(I191*H191,2)</f>
        <v>0</v>
      </c>
      <c r="K191" s="203" t="s">
        <v>129</v>
      </c>
      <c r="L191" s="37"/>
      <c r="M191" s="208" t="s">
        <v>1</v>
      </c>
      <c r="N191" s="209" t="s">
        <v>42</v>
      </c>
      <c r="O191" s="69"/>
      <c r="P191" s="210">
        <f>O191*H191</f>
        <v>0</v>
      </c>
      <c r="Q191" s="210">
        <v>0</v>
      </c>
      <c r="R191" s="210">
        <f>Q191*H191</f>
        <v>0</v>
      </c>
      <c r="S191" s="210">
        <v>0</v>
      </c>
      <c r="T191" s="211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212" t="s">
        <v>246</v>
      </c>
      <c r="AT191" s="212" t="s">
        <v>125</v>
      </c>
      <c r="AU191" s="212" t="s">
        <v>85</v>
      </c>
      <c r="AY191" s="15" t="s">
        <v>122</v>
      </c>
      <c r="BE191" s="213">
        <f>IF(N191="základní",J191,0)</f>
        <v>0</v>
      </c>
      <c r="BF191" s="213">
        <f>IF(N191="snížená",J191,0)</f>
        <v>0</v>
      </c>
      <c r="BG191" s="213">
        <f>IF(N191="zákl. přenesená",J191,0)</f>
        <v>0</v>
      </c>
      <c r="BH191" s="213">
        <f>IF(N191="sníž. přenesená",J191,0)</f>
        <v>0</v>
      </c>
      <c r="BI191" s="213">
        <f>IF(N191="nulová",J191,0)</f>
        <v>0</v>
      </c>
      <c r="BJ191" s="15" t="s">
        <v>85</v>
      </c>
      <c r="BK191" s="213">
        <f>ROUND(I191*H191,2)</f>
        <v>0</v>
      </c>
      <c r="BL191" s="15" t="s">
        <v>246</v>
      </c>
      <c r="BM191" s="212" t="s">
        <v>271</v>
      </c>
    </row>
    <row r="192" spans="1:65" s="2" customFormat="1" ht="68.25">
      <c r="A192" s="32"/>
      <c r="B192" s="33"/>
      <c r="C192" s="34"/>
      <c r="D192" s="214" t="s">
        <v>132</v>
      </c>
      <c r="E192" s="34"/>
      <c r="F192" s="215" t="s">
        <v>248</v>
      </c>
      <c r="G192" s="34"/>
      <c r="H192" s="34"/>
      <c r="I192" s="113"/>
      <c r="J192" s="34"/>
      <c r="K192" s="34"/>
      <c r="L192" s="37"/>
      <c r="M192" s="216"/>
      <c r="N192" s="217"/>
      <c r="O192" s="69"/>
      <c r="P192" s="69"/>
      <c r="Q192" s="69"/>
      <c r="R192" s="69"/>
      <c r="S192" s="69"/>
      <c r="T192" s="70"/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T192" s="15" t="s">
        <v>132</v>
      </c>
      <c r="AU192" s="15" t="s">
        <v>85</v>
      </c>
    </row>
    <row r="193" spans="1:65" s="2" customFormat="1" ht="19.5">
      <c r="A193" s="32"/>
      <c r="B193" s="33"/>
      <c r="C193" s="34"/>
      <c r="D193" s="214" t="s">
        <v>134</v>
      </c>
      <c r="E193" s="34"/>
      <c r="F193" s="218" t="s">
        <v>249</v>
      </c>
      <c r="G193" s="34"/>
      <c r="H193" s="34"/>
      <c r="I193" s="113"/>
      <c r="J193" s="34"/>
      <c r="K193" s="34"/>
      <c r="L193" s="37"/>
      <c r="M193" s="216"/>
      <c r="N193" s="217"/>
      <c r="O193" s="69"/>
      <c r="P193" s="69"/>
      <c r="Q193" s="69"/>
      <c r="R193" s="69"/>
      <c r="S193" s="69"/>
      <c r="T193" s="70"/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T193" s="15" t="s">
        <v>134</v>
      </c>
      <c r="AU193" s="15" t="s">
        <v>85</v>
      </c>
    </row>
    <row r="194" spans="1:65" s="13" customFormat="1">
      <c r="B194" s="219"/>
      <c r="C194" s="220"/>
      <c r="D194" s="214" t="s">
        <v>147</v>
      </c>
      <c r="E194" s="221" t="s">
        <v>1</v>
      </c>
      <c r="F194" s="222" t="s">
        <v>269</v>
      </c>
      <c r="G194" s="220"/>
      <c r="H194" s="223">
        <v>116.286</v>
      </c>
      <c r="I194" s="224"/>
      <c r="J194" s="220"/>
      <c r="K194" s="220"/>
      <c r="L194" s="225"/>
      <c r="M194" s="226"/>
      <c r="N194" s="227"/>
      <c r="O194" s="227"/>
      <c r="P194" s="227"/>
      <c r="Q194" s="227"/>
      <c r="R194" s="227"/>
      <c r="S194" s="227"/>
      <c r="T194" s="228"/>
      <c r="AT194" s="229" t="s">
        <v>147</v>
      </c>
      <c r="AU194" s="229" t="s">
        <v>85</v>
      </c>
      <c r="AV194" s="13" t="s">
        <v>87</v>
      </c>
      <c r="AW194" s="13" t="s">
        <v>34</v>
      </c>
      <c r="AX194" s="13" t="s">
        <v>85</v>
      </c>
      <c r="AY194" s="229" t="s">
        <v>122</v>
      </c>
    </row>
    <row r="195" spans="1:65" s="2" customFormat="1" ht="33" customHeight="1">
      <c r="A195" s="32"/>
      <c r="B195" s="33"/>
      <c r="C195" s="201" t="s">
        <v>272</v>
      </c>
      <c r="D195" s="201" t="s">
        <v>125</v>
      </c>
      <c r="E195" s="202" t="s">
        <v>273</v>
      </c>
      <c r="F195" s="203" t="s">
        <v>274</v>
      </c>
      <c r="G195" s="204" t="s">
        <v>128</v>
      </c>
      <c r="H195" s="205">
        <v>1</v>
      </c>
      <c r="I195" s="206"/>
      <c r="J195" s="207">
        <f>ROUND(I195*H195,2)</f>
        <v>0</v>
      </c>
      <c r="K195" s="203" t="s">
        <v>129</v>
      </c>
      <c r="L195" s="37"/>
      <c r="M195" s="208" t="s">
        <v>1</v>
      </c>
      <c r="N195" s="209" t="s">
        <v>42</v>
      </c>
      <c r="O195" s="69"/>
      <c r="P195" s="210">
        <f>O195*H195</f>
        <v>0</v>
      </c>
      <c r="Q195" s="210">
        <v>0</v>
      </c>
      <c r="R195" s="210">
        <f>Q195*H195</f>
        <v>0</v>
      </c>
      <c r="S195" s="210">
        <v>0</v>
      </c>
      <c r="T195" s="211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212" t="s">
        <v>246</v>
      </c>
      <c r="AT195" s="212" t="s">
        <v>125</v>
      </c>
      <c r="AU195" s="212" t="s">
        <v>85</v>
      </c>
      <c r="AY195" s="15" t="s">
        <v>122</v>
      </c>
      <c r="BE195" s="213">
        <f>IF(N195="základní",J195,0)</f>
        <v>0</v>
      </c>
      <c r="BF195" s="213">
        <f>IF(N195="snížená",J195,0)</f>
        <v>0</v>
      </c>
      <c r="BG195" s="213">
        <f>IF(N195="zákl. přenesená",J195,0)</f>
        <v>0</v>
      </c>
      <c r="BH195" s="213">
        <f>IF(N195="sníž. přenesená",J195,0)</f>
        <v>0</v>
      </c>
      <c r="BI195" s="213">
        <f>IF(N195="nulová",J195,0)</f>
        <v>0</v>
      </c>
      <c r="BJ195" s="15" t="s">
        <v>85</v>
      </c>
      <c r="BK195" s="213">
        <f>ROUND(I195*H195,2)</f>
        <v>0</v>
      </c>
      <c r="BL195" s="15" t="s">
        <v>246</v>
      </c>
      <c r="BM195" s="212" t="s">
        <v>275</v>
      </c>
    </row>
    <row r="196" spans="1:65" s="2" customFormat="1" ht="68.25">
      <c r="A196" s="32"/>
      <c r="B196" s="33"/>
      <c r="C196" s="34"/>
      <c r="D196" s="214" t="s">
        <v>132</v>
      </c>
      <c r="E196" s="34"/>
      <c r="F196" s="215" t="s">
        <v>276</v>
      </c>
      <c r="G196" s="34"/>
      <c r="H196" s="34"/>
      <c r="I196" s="113"/>
      <c r="J196" s="34"/>
      <c r="K196" s="34"/>
      <c r="L196" s="37"/>
      <c r="M196" s="216"/>
      <c r="N196" s="217"/>
      <c r="O196" s="69"/>
      <c r="P196" s="69"/>
      <c r="Q196" s="69"/>
      <c r="R196" s="69"/>
      <c r="S196" s="69"/>
      <c r="T196" s="70"/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T196" s="15" t="s">
        <v>132</v>
      </c>
      <c r="AU196" s="15" t="s">
        <v>85</v>
      </c>
    </row>
    <row r="197" spans="1:65" s="2" customFormat="1" ht="19.5">
      <c r="A197" s="32"/>
      <c r="B197" s="33"/>
      <c r="C197" s="34"/>
      <c r="D197" s="214" t="s">
        <v>134</v>
      </c>
      <c r="E197" s="34"/>
      <c r="F197" s="218" t="s">
        <v>262</v>
      </c>
      <c r="G197" s="34"/>
      <c r="H197" s="34"/>
      <c r="I197" s="113"/>
      <c r="J197" s="34"/>
      <c r="K197" s="34"/>
      <c r="L197" s="37"/>
      <c r="M197" s="216"/>
      <c r="N197" s="217"/>
      <c r="O197" s="69"/>
      <c r="P197" s="69"/>
      <c r="Q197" s="69"/>
      <c r="R197" s="69"/>
      <c r="S197" s="69"/>
      <c r="T197" s="70"/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T197" s="15" t="s">
        <v>134</v>
      </c>
      <c r="AU197" s="15" t="s">
        <v>85</v>
      </c>
    </row>
    <row r="198" spans="1:65" s="13" customFormat="1">
      <c r="B198" s="219"/>
      <c r="C198" s="220"/>
      <c r="D198" s="214" t="s">
        <v>147</v>
      </c>
      <c r="E198" s="221" t="s">
        <v>1</v>
      </c>
      <c r="F198" s="222" t="s">
        <v>277</v>
      </c>
      <c r="G198" s="220"/>
      <c r="H198" s="223">
        <v>1</v>
      </c>
      <c r="I198" s="224"/>
      <c r="J198" s="220"/>
      <c r="K198" s="220"/>
      <c r="L198" s="225"/>
      <c r="M198" s="240"/>
      <c r="N198" s="241"/>
      <c r="O198" s="241"/>
      <c r="P198" s="241"/>
      <c r="Q198" s="241"/>
      <c r="R198" s="241"/>
      <c r="S198" s="241"/>
      <c r="T198" s="242"/>
      <c r="AT198" s="229" t="s">
        <v>147</v>
      </c>
      <c r="AU198" s="229" t="s">
        <v>85</v>
      </c>
      <c r="AV198" s="13" t="s">
        <v>87</v>
      </c>
      <c r="AW198" s="13" t="s">
        <v>34</v>
      </c>
      <c r="AX198" s="13" t="s">
        <v>85</v>
      </c>
      <c r="AY198" s="229" t="s">
        <v>122</v>
      </c>
    </row>
    <row r="199" spans="1:65" s="2" customFormat="1" ht="6.95" customHeight="1">
      <c r="A199" s="32"/>
      <c r="B199" s="52"/>
      <c r="C199" s="53"/>
      <c r="D199" s="53"/>
      <c r="E199" s="53"/>
      <c r="F199" s="53"/>
      <c r="G199" s="53"/>
      <c r="H199" s="53"/>
      <c r="I199" s="150"/>
      <c r="J199" s="53"/>
      <c r="K199" s="53"/>
      <c r="L199" s="37"/>
      <c r="M199" s="32"/>
      <c r="O199" s="32"/>
      <c r="P199" s="32"/>
      <c r="Q199" s="32"/>
      <c r="R199" s="32"/>
      <c r="S199" s="32"/>
      <c r="T199" s="32"/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</row>
  </sheetData>
  <sheetProtection algorithmName="SHA-512" hashValue="iVCDKFb6HyZBr195Fz7ysUhJlvyRLTIgKocdgDsyVC2Sll0KsSG43s8v8ENjUsH1o8Vb1BRyZ8NwJZ7bNd/Sqg==" saltValue="hJmkDz49a1GzUoRFBSFpf1LBqL2N4jtVW24cWqA5RB1lRu04Q4hSCs5LGy+svBqSXbIkI9rmTCcbRP7GgeRrfw==" spinCount="100000" sheet="1" objects="1" scenarios="1" formatColumns="0" formatRows="0" autoFilter="0"/>
  <autoFilter ref="C118:K198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5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6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6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AT2" s="15" t="s">
        <v>90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9"/>
      <c r="J3" s="108"/>
      <c r="K3" s="108"/>
      <c r="L3" s="18"/>
      <c r="AT3" s="15" t="s">
        <v>87</v>
      </c>
    </row>
    <row r="4" spans="1:46" s="1" customFormat="1" ht="24.95" customHeight="1">
      <c r="B4" s="18"/>
      <c r="D4" s="110" t="s">
        <v>96</v>
      </c>
      <c r="I4" s="106"/>
      <c r="L4" s="18"/>
      <c r="M4" s="111" t="s">
        <v>10</v>
      </c>
      <c r="AT4" s="15" t="s">
        <v>4</v>
      </c>
    </row>
    <row r="5" spans="1:46" s="1" customFormat="1" ht="6.95" customHeight="1">
      <c r="B5" s="18"/>
      <c r="I5" s="106"/>
      <c r="L5" s="18"/>
    </row>
    <row r="6" spans="1:46" s="1" customFormat="1" ht="12" customHeight="1">
      <c r="B6" s="18"/>
      <c r="D6" s="112" t="s">
        <v>16</v>
      </c>
      <c r="I6" s="106"/>
      <c r="L6" s="18"/>
    </row>
    <row r="7" spans="1:46" s="1" customFormat="1" ht="16.5" customHeight="1">
      <c r="B7" s="18"/>
      <c r="E7" s="292" t="str">
        <f>'Rekapitulace stavby'!K6</f>
        <v>Výměna kolejnic v úseku Hranice - Studénka</v>
      </c>
      <c r="F7" s="293"/>
      <c r="G7" s="293"/>
      <c r="H7" s="293"/>
      <c r="I7" s="106"/>
      <c r="L7" s="18"/>
    </row>
    <row r="8" spans="1:46" s="2" customFormat="1" ht="12" customHeight="1">
      <c r="A8" s="32"/>
      <c r="B8" s="37"/>
      <c r="C8" s="32"/>
      <c r="D8" s="112" t="s">
        <v>97</v>
      </c>
      <c r="E8" s="32"/>
      <c r="F8" s="32"/>
      <c r="G8" s="32"/>
      <c r="H8" s="32"/>
      <c r="I8" s="113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294" t="s">
        <v>278</v>
      </c>
      <c r="F9" s="295"/>
      <c r="G9" s="295"/>
      <c r="H9" s="295"/>
      <c r="I9" s="113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7"/>
      <c r="C10" s="32"/>
      <c r="D10" s="32"/>
      <c r="E10" s="32"/>
      <c r="F10" s="32"/>
      <c r="G10" s="32"/>
      <c r="H10" s="32"/>
      <c r="I10" s="113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2" t="s">
        <v>18</v>
      </c>
      <c r="E11" s="32"/>
      <c r="F11" s="114" t="s">
        <v>1</v>
      </c>
      <c r="G11" s="32"/>
      <c r="H11" s="32"/>
      <c r="I11" s="115" t="s">
        <v>19</v>
      </c>
      <c r="J11" s="114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2" t="s">
        <v>20</v>
      </c>
      <c r="E12" s="32"/>
      <c r="F12" s="114" t="s">
        <v>21</v>
      </c>
      <c r="G12" s="32"/>
      <c r="H12" s="32"/>
      <c r="I12" s="115" t="s">
        <v>22</v>
      </c>
      <c r="J12" s="116" t="str">
        <f>'Rekapitulace stavby'!AN8</f>
        <v>23. 6. 2020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13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2" t="s">
        <v>24</v>
      </c>
      <c r="E14" s="32"/>
      <c r="F14" s="32"/>
      <c r="G14" s="32"/>
      <c r="H14" s="32"/>
      <c r="I14" s="115" t="s">
        <v>25</v>
      </c>
      <c r="J14" s="114" t="s">
        <v>26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4" t="s">
        <v>27</v>
      </c>
      <c r="F15" s="32"/>
      <c r="G15" s="32"/>
      <c r="H15" s="32"/>
      <c r="I15" s="115" t="s">
        <v>28</v>
      </c>
      <c r="J15" s="114" t="s">
        <v>29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13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2" t="s">
        <v>30</v>
      </c>
      <c r="E17" s="32"/>
      <c r="F17" s="32"/>
      <c r="G17" s="32"/>
      <c r="H17" s="32"/>
      <c r="I17" s="115" t="s">
        <v>25</v>
      </c>
      <c r="J17" s="28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296" t="str">
        <f>'Rekapitulace stavby'!E14</f>
        <v>Vyplň údaj</v>
      </c>
      <c r="F18" s="297"/>
      <c r="G18" s="297"/>
      <c r="H18" s="297"/>
      <c r="I18" s="115" t="s">
        <v>28</v>
      </c>
      <c r="J18" s="28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13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2" t="s">
        <v>32</v>
      </c>
      <c r="E20" s="32"/>
      <c r="F20" s="32"/>
      <c r="G20" s="32"/>
      <c r="H20" s="32"/>
      <c r="I20" s="115" t="s">
        <v>25</v>
      </c>
      <c r="J20" s="114" t="str">
        <f>IF('Rekapitulace stavby'!AN16="","",'Rekapitulace stavby'!AN16)</f>
        <v/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4" t="str">
        <f>IF('Rekapitulace stavby'!E17="","",'Rekapitulace stavby'!E17)</f>
        <v xml:space="preserve"> </v>
      </c>
      <c r="F21" s="32"/>
      <c r="G21" s="32"/>
      <c r="H21" s="32"/>
      <c r="I21" s="115" t="s">
        <v>28</v>
      </c>
      <c r="J21" s="114" t="str">
        <f>IF('Rekapitulace stavby'!AN17="","",'Rekapitulace stavby'!AN17)</f>
        <v/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13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2" t="s">
        <v>35</v>
      </c>
      <c r="E23" s="32"/>
      <c r="F23" s="32"/>
      <c r="G23" s="32"/>
      <c r="H23" s="32"/>
      <c r="I23" s="115" t="s">
        <v>25</v>
      </c>
      <c r="J23" s="114" t="str">
        <f>IF('Rekapitulace stavby'!AN19="","",'Rekapitulace stavby'!AN19)</f>
        <v/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4" t="str">
        <f>IF('Rekapitulace stavby'!E20="","",'Rekapitulace stavby'!E20)</f>
        <v xml:space="preserve"> </v>
      </c>
      <c r="F24" s="32"/>
      <c r="G24" s="32"/>
      <c r="H24" s="32"/>
      <c r="I24" s="115" t="s">
        <v>28</v>
      </c>
      <c r="J24" s="114" t="str">
        <f>IF('Rekapitulace stavby'!AN20="","",'Rekapitulace stavby'!AN20)</f>
        <v/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13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2" t="s">
        <v>36</v>
      </c>
      <c r="E26" s="32"/>
      <c r="F26" s="32"/>
      <c r="G26" s="32"/>
      <c r="H26" s="32"/>
      <c r="I26" s="113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7"/>
      <c r="B27" s="118"/>
      <c r="C27" s="117"/>
      <c r="D27" s="117"/>
      <c r="E27" s="298" t="s">
        <v>1</v>
      </c>
      <c r="F27" s="298"/>
      <c r="G27" s="298"/>
      <c r="H27" s="298"/>
      <c r="I27" s="119"/>
      <c r="J27" s="117"/>
      <c r="K27" s="117"/>
      <c r="L27" s="120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13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21"/>
      <c r="E29" s="121"/>
      <c r="F29" s="121"/>
      <c r="G29" s="121"/>
      <c r="H29" s="121"/>
      <c r="I29" s="122"/>
      <c r="J29" s="121"/>
      <c r="K29" s="121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23" t="s">
        <v>37</v>
      </c>
      <c r="E30" s="32"/>
      <c r="F30" s="32"/>
      <c r="G30" s="32"/>
      <c r="H30" s="32"/>
      <c r="I30" s="113"/>
      <c r="J30" s="124">
        <f>ROUND(J119,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21"/>
      <c r="E31" s="121"/>
      <c r="F31" s="121"/>
      <c r="G31" s="121"/>
      <c r="H31" s="121"/>
      <c r="I31" s="122"/>
      <c r="J31" s="121"/>
      <c r="K31" s="121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25" t="s">
        <v>39</v>
      </c>
      <c r="G32" s="32"/>
      <c r="H32" s="32"/>
      <c r="I32" s="126" t="s">
        <v>38</v>
      </c>
      <c r="J32" s="125" t="s">
        <v>40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7" t="s">
        <v>41</v>
      </c>
      <c r="E33" s="112" t="s">
        <v>42</v>
      </c>
      <c r="F33" s="128">
        <f>ROUND((SUM(BE119:BE204)),  2)</f>
        <v>0</v>
      </c>
      <c r="G33" s="32"/>
      <c r="H33" s="32"/>
      <c r="I33" s="129">
        <v>0.21</v>
      </c>
      <c r="J33" s="128">
        <f>ROUND(((SUM(BE119:BE204))*I33),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2" t="s">
        <v>43</v>
      </c>
      <c r="F34" s="128">
        <f>ROUND((SUM(BF119:BF204)),  2)</f>
        <v>0</v>
      </c>
      <c r="G34" s="32"/>
      <c r="H34" s="32"/>
      <c r="I34" s="129">
        <v>0.15</v>
      </c>
      <c r="J34" s="128">
        <f>ROUND(((SUM(BF119:BF204))*I34),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2" t="s">
        <v>44</v>
      </c>
      <c r="F35" s="128">
        <f>ROUND((SUM(BG119:BG204)),  2)</f>
        <v>0</v>
      </c>
      <c r="G35" s="32"/>
      <c r="H35" s="32"/>
      <c r="I35" s="129">
        <v>0.21</v>
      </c>
      <c r="J35" s="128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2" t="s">
        <v>45</v>
      </c>
      <c r="F36" s="128">
        <f>ROUND((SUM(BH119:BH204)),  2)</f>
        <v>0</v>
      </c>
      <c r="G36" s="32"/>
      <c r="H36" s="32"/>
      <c r="I36" s="129">
        <v>0.15</v>
      </c>
      <c r="J36" s="128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2" t="s">
        <v>46</v>
      </c>
      <c r="F37" s="128">
        <f>ROUND((SUM(BI119:BI204)),  2)</f>
        <v>0</v>
      </c>
      <c r="G37" s="32"/>
      <c r="H37" s="32"/>
      <c r="I37" s="129">
        <v>0</v>
      </c>
      <c r="J37" s="128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113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30"/>
      <c r="D39" s="131" t="s">
        <v>47</v>
      </c>
      <c r="E39" s="132"/>
      <c r="F39" s="132"/>
      <c r="G39" s="133" t="s">
        <v>48</v>
      </c>
      <c r="H39" s="134" t="s">
        <v>49</v>
      </c>
      <c r="I39" s="135"/>
      <c r="J39" s="136">
        <f>SUM(J30:J37)</f>
        <v>0</v>
      </c>
      <c r="K39" s="137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7"/>
      <c r="C40" s="32"/>
      <c r="D40" s="32"/>
      <c r="E40" s="32"/>
      <c r="F40" s="32"/>
      <c r="G40" s="32"/>
      <c r="H40" s="32"/>
      <c r="I40" s="113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18"/>
      <c r="I41" s="106"/>
      <c r="L41" s="18"/>
    </row>
    <row r="42" spans="1:31" s="1" customFormat="1" ht="14.45" customHeight="1">
      <c r="B42" s="18"/>
      <c r="I42" s="106"/>
      <c r="L42" s="18"/>
    </row>
    <row r="43" spans="1:31" s="1" customFormat="1" ht="14.45" customHeight="1">
      <c r="B43" s="18"/>
      <c r="I43" s="106"/>
      <c r="L43" s="18"/>
    </row>
    <row r="44" spans="1:31" s="1" customFormat="1" ht="14.45" customHeight="1">
      <c r="B44" s="18"/>
      <c r="I44" s="106"/>
      <c r="L44" s="18"/>
    </row>
    <row r="45" spans="1:31" s="1" customFormat="1" ht="14.45" customHeight="1">
      <c r="B45" s="18"/>
      <c r="I45" s="106"/>
      <c r="L45" s="18"/>
    </row>
    <row r="46" spans="1:31" s="1" customFormat="1" ht="14.45" customHeight="1">
      <c r="B46" s="18"/>
      <c r="I46" s="106"/>
      <c r="L46" s="18"/>
    </row>
    <row r="47" spans="1:31" s="1" customFormat="1" ht="14.45" customHeight="1">
      <c r="B47" s="18"/>
      <c r="I47" s="106"/>
      <c r="L47" s="18"/>
    </row>
    <row r="48" spans="1:31" s="1" customFormat="1" ht="14.45" customHeight="1">
      <c r="B48" s="18"/>
      <c r="I48" s="106"/>
      <c r="L48" s="18"/>
    </row>
    <row r="49" spans="1:31" s="1" customFormat="1" ht="14.45" customHeight="1">
      <c r="B49" s="18"/>
      <c r="I49" s="106"/>
      <c r="L49" s="18"/>
    </row>
    <row r="50" spans="1:31" s="2" customFormat="1" ht="14.45" customHeight="1">
      <c r="B50" s="49"/>
      <c r="D50" s="138" t="s">
        <v>50</v>
      </c>
      <c r="E50" s="139"/>
      <c r="F50" s="139"/>
      <c r="G50" s="138" t="s">
        <v>51</v>
      </c>
      <c r="H50" s="139"/>
      <c r="I50" s="140"/>
      <c r="J50" s="139"/>
      <c r="K50" s="139"/>
      <c r="L50" s="49"/>
    </row>
    <row r="51" spans="1:31">
      <c r="B51" s="18"/>
      <c r="L51" s="18"/>
    </row>
    <row r="52" spans="1:31">
      <c r="B52" s="18"/>
      <c r="L52" s="18"/>
    </row>
    <row r="53" spans="1:31">
      <c r="B53" s="18"/>
      <c r="L53" s="18"/>
    </row>
    <row r="54" spans="1:31">
      <c r="B54" s="18"/>
      <c r="L54" s="18"/>
    </row>
    <row r="55" spans="1:31">
      <c r="B55" s="18"/>
      <c r="L55" s="18"/>
    </row>
    <row r="56" spans="1:31">
      <c r="B56" s="18"/>
      <c r="L56" s="18"/>
    </row>
    <row r="57" spans="1:31">
      <c r="B57" s="18"/>
      <c r="L57" s="18"/>
    </row>
    <row r="58" spans="1:31">
      <c r="B58" s="18"/>
      <c r="L58" s="18"/>
    </row>
    <row r="59" spans="1:31">
      <c r="B59" s="18"/>
      <c r="L59" s="18"/>
    </row>
    <row r="60" spans="1:31">
      <c r="B60" s="18"/>
      <c r="L60" s="18"/>
    </row>
    <row r="61" spans="1:31" s="2" customFormat="1" ht="12.75">
      <c r="A61" s="32"/>
      <c r="B61" s="37"/>
      <c r="C61" s="32"/>
      <c r="D61" s="141" t="s">
        <v>52</v>
      </c>
      <c r="E61" s="142"/>
      <c r="F61" s="143" t="s">
        <v>53</v>
      </c>
      <c r="G61" s="141" t="s">
        <v>52</v>
      </c>
      <c r="H61" s="142"/>
      <c r="I61" s="144"/>
      <c r="J61" s="145" t="s">
        <v>53</v>
      </c>
      <c r="K61" s="142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18"/>
      <c r="L62" s="18"/>
    </row>
    <row r="63" spans="1:31">
      <c r="B63" s="18"/>
      <c r="L63" s="18"/>
    </row>
    <row r="64" spans="1:31">
      <c r="B64" s="18"/>
      <c r="L64" s="18"/>
    </row>
    <row r="65" spans="1:31" s="2" customFormat="1" ht="12.75">
      <c r="A65" s="32"/>
      <c r="B65" s="37"/>
      <c r="C65" s="32"/>
      <c r="D65" s="138" t="s">
        <v>54</v>
      </c>
      <c r="E65" s="146"/>
      <c r="F65" s="146"/>
      <c r="G65" s="138" t="s">
        <v>55</v>
      </c>
      <c r="H65" s="146"/>
      <c r="I65" s="147"/>
      <c r="J65" s="146"/>
      <c r="K65" s="146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18"/>
      <c r="L66" s="18"/>
    </row>
    <row r="67" spans="1:31">
      <c r="B67" s="18"/>
      <c r="L67" s="18"/>
    </row>
    <row r="68" spans="1:31">
      <c r="B68" s="18"/>
      <c r="L68" s="18"/>
    </row>
    <row r="69" spans="1:31">
      <c r="B69" s="18"/>
      <c r="L69" s="18"/>
    </row>
    <row r="70" spans="1:31">
      <c r="B70" s="18"/>
      <c r="L70" s="18"/>
    </row>
    <row r="71" spans="1:31">
      <c r="B71" s="18"/>
      <c r="L71" s="18"/>
    </row>
    <row r="72" spans="1:31">
      <c r="B72" s="18"/>
      <c r="L72" s="18"/>
    </row>
    <row r="73" spans="1:31">
      <c r="B73" s="18"/>
      <c r="L73" s="18"/>
    </row>
    <row r="74" spans="1:31">
      <c r="B74" s="18"/>
      <c r="L74" s="18"/>
    </row>
    <row r="75" spans="1:31">
      <c r="B75" s="18"/>
      <c r="L75" s="18"/>
    </row>
    <row r="76" spans="1:31" s="2" customFormat="1" ht="12.75">
      <c r="A76" s="32"/>
      <c r="B76" s="37"/>
      <c r="C76" s="32"/>
      <c r="D76" s="141" t="s">
        <v>52</v>
      </c>
      <c r="E76" s="142"/>
      <c r="F76" s="143" t="s">
        <v>53</v>
      </c>
      <c r="G76" s="141" t="s">
        <v>52</v>
      </c>
      <c r="H76" s="142"/>
      <c r="I76" s="144"/>
      <c r="J76" s="145" t="s">
        <v>53</v>
      </c>
      <c r="K76" s="142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8"/>
      <c r="C77" s="149"/>
      <c r="D77" s="149"/>
      <c r="E77" s="149"/>
      <c r="F77" s="149"/>
      <c r="G77" s="149"/>
      <c r="H77" s="149"/>
      <c r="I77" s="150"/>
      <c r="J77" s="149"/>
      <c r="K77" s="149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1"/>
      <c r="C81" s="152"/>
      <c r="D81" s="152"/>
      <c r="E81" s="152"/>
      <c r="F81" s="152"/>
      <c r="G81" s="152"/>
      <c r="H81" s="152"/>
      <c r="I81" s="153"/>
      <c r="J81" s="152"/>
      <c r="K81" s="152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99</v>
      </c>
      <c r="D82" s="34"/>
      <c r="E82" s="34"/>
      <c r="F82" s="34"/>
      <c r="G82" s="34"/>
      <c r="H82" s="34"/>
      <c r="I82" s="113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113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113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290" t="str">
        <f>E7</f>
        <v>Výměna kolejnic v úseku Hranice - Studénka</v>
      </c>
      <c r="F85" s="291"/>
      <c r="G85" s="291"/>
      <c r="H85" s="291"/>
      <c r="I85" s="113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97</v>
      </c>
      <c r="D86" s="34"/>
      <c r="E86" s="34"/>
      <c r="F86" s="34"/>
      <c r="G86" s="34"/>
      <c r="H86" s="34"/>
      <c r="I86" s="113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69" t="str">
        <f>E9</f>
        <v>SO 02 - Hranice - Polom TK2 km 213,200 - 215,127</v>
      </c>
      <c r="F87" s="289"/>
      <c r="G87" s="289"/>
      <c r="H87" s="289"/>
      <c r="I87" s="113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113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4"/>
      <c r="E89" s="34"/>
      <c r="F89" s="25" t="str">
        <f>F12</f>
        <v>PS Suchdol n.O.</v>
      </c>
      <c r="G89" s="34"/>
      <c r="H89" s="34"/>
      <c r="I89" s="115" t="s">
        <v>22</v>
      </c>
      <c r="J89" s="64" t="str">
        <f>IF(J12="","",J12)</f>
        <v>23. 6. 2020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113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24</v>
      </c>
      <c r="D91" s="34"/>
      <c r="E91" s="34"/>
      <c r="F91" s="25" t="str">
        <f>E15</f>
        <v>Správa železnic, státní organizace, OŘ Ostrava</v>
      </c>
      <c r="G91" s="34"/>
      <c r="H91" s="34"/>
      <c r="I91" s="115" t="s">
        <v>32</v>
      </c>
      <c r="J91" s="30" t="str">
        <f>E21</f>
        <v xml:space="preserve"> 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30</v>
      </c>
      <c r="D92" s="34"/>
      <c r="E92" s="34"/>
      <c r="F92" s="25" t="str">
        <f>IF(E18="","",E18)</f>
        <v>Vyplň údaj</v>
      </c>
      <c r="G92" s="34"/>
      <c r="H92" s="34"/>
      <c r="I92" s="115" t="s">
        <v>35</v>
      </c>
      <c r="J92" s="30" t="str">
        <f>E24</f>
        <v xml:space="preserve"> 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113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4" t="s">
        <v>100</v>
      </c>
      <c r="D94" s="155"/>
      <c r="E94" s="155"/>
      <c r="F94" s="155"/>
      <c r="G94" s="155"/>
      <c r="H94" s="155"/>
      <c r="I94" s="156"/>
      <c r="J94" s="157" t="s">
        <v>101</v>
      </c>
      <c r="K94" s="155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113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58" t="s">
        <v>102</v>
      </c>
      <c r="D96" s="34"/>
      <c r="E96" s="34"/>
      <c r="F96" s="34"/>
      <c r="G96" s="34"/>
      <c r="H96" s="34"/>
      <c r="I96" s="113"/>
      <c r="J96" s="82">
        <f>J119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5" t="s">
        <v>103</v>
      </c>
    </row>
    <row r="97" spans="1:31" s="9" customFormat="1" ht="24.95" customHeight="1">
      <c r="B97" s="159"/>
      <c r="C97" s="160"/>
      <c r="D97" s="161" t="s">
        <v>104</v>
      </c>
      <c r="E97" s="162"/>
      <c r="F97" s="162"/>
      <c r="G97" s="162"/>
      <c r="H97" s="162"/>
      <c r="I97" s="163"/>
      <c r="J97" s="164">
        <f>J120</f>
        <v>0</v>
      </c>
      <c r="K97" s="160"/>
      <c r="L97" s="165"/>
    </row>
    <row r="98" spans="1:31" s="10" customFormat="1" ht="19.899999999999999" customHeight="1">
      <c r="B98" s="166"/>
      <c r="C98" s="167"/>
      <c r="D98" s="168" t="s">
        <v>105</v>
      </c>
      <c r="E98" s="169"/>
      <c r="F98" s="169"/>
      <c r="G98" s="169"/>
      <c r="H98" s="169"/>
      <c r="I98" s="170"/>
      <c r="J98" s="171">
        <f>J121</f>
        <v>0</v>
      </c>
      <c r="K98" s="167"/>
      <c r="L98" s="172"/>
    </row>
    <row r="99" spans="1:31" s="9" customFormat="1" ht="24.95" customHeight="1">
      <c r="B99" s="159"/>
      <c r="C99" s="160"/>
      <c r="D99" s="161" t="s">
        <v>106</v>
      </c>
      <c r="E99" s="162"/>
      <c r="F99" s="162"/>
      <c r="G99" s="162"/>
      <c r="H99" s="162"/>
      <c r="I99" s="163"/>
      <c r="J99" s="164">
        <f>J182</f>
        <v>0</v>
      </c>
      <c r="K99" s="160"/>
      <c r="L99" s="165"/>
    </row>
    <row r="100" spans="1:31" s="2" customFormat="1" ht="21.75" customHeight="1">
      <c r="A100" s="32"/>
      <c r="B100" s="33"/>
      <c r="C100" s="34"/>
      <c r="D100" s="34"/>
      <c r="E100" s="34"/>
      <c r="F100" s="34"/>
      <c r="G100" s="34"/>
      <c r="H100" s="34"/>
      <c r="I100" s="113"/>
      <c r="J100" s="34"/>
      <c r="K100" s="34"/>
      <c r="L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31" s="2" customFormat="1" ht="6.95" customHeight="1">
      <c r="A101" s="32"/>
      <c r="B101" s="52"/>
      <c r="C101" s="53"/>
      <c r="D101" s="53"/>
      <c r="E101" s="53"/>
      <c r="F101" s="53"/>
      <c r="G101" s="53"/>
      <c r="H101" s="53"/>
      <c r="I101" s="150"/>
      <c r="J101" s="53"/>
      <c r="K101" s="53"/>
      <c r="L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5" spans="1:31" s="2" customFormat="1" ht="6.95" customHeight="1">
      <c r="A105" s="32"/>
      <c r="B105" s="54"/>
      <c r="C105" s="55"/>
      <c r="D105" s="55"/>
      <c r="E105" s="55"/>
      <c r="F105" s="55"/>
      <c r="G105" s="55"/>
      <c r="H105" s="55"/>
      <c r="I105" s="153"/>
      <c r="J105" s="55"/>
      <c r="K105" s="55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24.95" customHeight="1">
      <c r="A106" s="32"/>
      <c r="B106" s="33"/>
      <c r="C106" s="21" t="s">
        <v>107</v>
      </c>
      <c r="D106" s="34"/>
      <c r="E106" s="34"/>
      <c r="F106" s="34"/>
      <c r="G106" s="34"/>
      <c r="H106" s="34"/>
      <c r="I106" s="113"/>
      <c r="J106" s="34"/>
      <c r="K106" s="34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6.95" customHeight="1">
      <c r="A107" s="32"/>
      <c r="B107" s="33"/>
      <c r="C107" s="34"/>
      <c r="D107" s="34"/>
      <c r="E107" s="34"/>
      <c r="F107" s="34"/>
      <c r="G107" s="34"/>
      <c r="H107" s="34"/>
      <c r="I107" s="113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2" customHeight="1">
      <c r="A108" s="32"/>
      <c r="B108" s="33"/>
      <c r="C108" s="27" t="s">
        <v>16</v>
      </c>
      <c r="D108" s="34"/>
      <c r="E108" s="34"/>
      <c r="F108" s="34"/>
      <c r="G108" s="34"/>
      <c r="H108" s="34"/>
      <c r="I108" s="113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6.5" customHeight="1">
      <c r="A109" s="32"/>
      <c r="B109" s="33"/>
      <c r="C109" s="34"/>
      <c r="D109" s="34"/>
      <c r="E109" s="290" t="str">
        <f>E7</f>
        <v>Výměna kolejnic v úseku Hranice - Studénka</v>
      </c>
      <c r="F109" s="291"/>
      <c r="G109" s="291"/>
      <c r="H109" s="291"/>
      <c r="I109" s="113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7" t="s">
        <v>97</v>
      </c>
      <c r="D110" s="34"/>
      <c r="E110" s="34"/>
      <c r="F110" s="34"/>
      <c r="G110" s="34"/>
      <c r="H110" s="34"/>
      <c r="I110" s="113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6.5" customHeight="1">
      <c r="A111" s="32"/>
      <c r="B111" s="33"/>
      <c r="C111" s="34"/>
      <c r="D111" s="34"/>
      <c r="E111" s="269" t="str">
        <f>E9</f>
        <v>SO 02 - Hranice - Polom TK2 km 213,200 - 215,127</v>
      </c>
      <c r="F111" s="289"/>
      <c r="G111" s="289"/>
      <c r="H111" s="289"/>
      <c r="I111" s="113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33"/>
      <c r="C112" s="34"/>
      <c r="D112" s="34"/>
      <c r="E112" s="34"/>
      <c r="F112" s="34"/>
      <c r="G112" s="34"/>
      <c r="H112" s="34"/>
      <c r="I112" s="113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7" t="s">
        <v>20</v>
      </c>
      <c r="D113" s="34"/>
      <c r="E113" s="34"/>
      <c r="F113" s="25" t="str">
        <f>F12</f>
        <v>PS Suchdol n.O.</v>
      </c>
      <c r="G113" s="34"/>
      <c r="H113" s="34"/>
      <c r="I113" s="115" t="s">
        <v>22</v>
      </c>
      <c r="J113" s="64" t="str">
        <f>IF(J12="","",J12)</f>
        <v>23. 6. 2020</v>
      </c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4"/>
      <c r="D114" s="34"/>
      <c r="E114" s="34"/>
      <c r="F114" s="34"/>
      <c r="G114" s="34"/>
      <c r="H114" s="34"/>
      <c r="I114" s="113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5.2" customHeight="1">
      <c r="A115" s="32"/>
      <c r="B115" s="33"/>
      <c r="C115" s="27" t="s">
        <v>24</v>
      </c>
      <c r="D115" s="34"/>
      <c r="E115" s="34"/>
      <c r="F115" s="25" t="str">
        <f>E15</f>
        <v>Správa železnic, státní organizace, OŘ Ostrava</v>
      </c>
      <c r="G115" s="34"/>
      <c r="H115" s="34"/>
      <c r="I115" s="115" t="s">
        <v>32</v>
      </c>
      <c r="J115" s="30" t="str">
        <f>E21</f>
        <v xml:space="preserve"> </v>
      </c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>
      <c r="A116" s="32"/>
      <c r="B116" s="33"/>
      <c r="C116" s="27" t="s">
        <v>30</v>
      </c>
      <c r="D116" s="34"/>
      <c r="E116" s="34"/>
      <c r="F116" s="25" t="str">
        <f>IF(E18="","",E18)</f>
        <v>Vyplň údaj</v>
      </c>
      <c r="G116" s="34"/>
      <c r="H116" s="34"/>
      <c r="I116" s="115" t="s">
        <v>35</v>
      </c>
      <c r="J116" s="30" t="str">
        <f>E24</f>
        <v xml:space="preserve"> </v>
      </c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0.35" customHeight="1">
      <c r="A117" s="32"/>
      <c r="B117" s="33"/>
      <c r="C117" s="34"/>
      <c r="D117" s="34"/>
      <c r="E117" s="34"/>
      <c r="F117" s="34"/>
      <c r="G117" s="34"/>
      <c r="H117" s="34"/>
      <c r="I117" s="113"/>
      <c r="J117" s="34"/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11" customFormat="1" ht="29.25" customHeight="1">
      <c r="A118" s="173"/>
      <c r="B118" s="174"/>
      <c r="C118" s="175" t="s">
        <v>108</v>
      </c>
      <c r="D118" s="176" t="s">
        <v>62</v>
      </c>
      <c r="E118" s="176" t="s">
        <v>58</v>
      </c>
      <c r="F118" s="176" t="s">
        <v>59</v>
      </c>
      <c r="G118" s="176" t="s">
        <v>109</v>
      </c>
      <c r="H118" s="176" t="s">
        <v>110</v>
      </c>
      <c r="I118" s="177" t="s">
        <v>111</v>
      </c>
      <c r="J118" s="176" t="s">
        <v>101</v>
      </c>
      <c r="K118" s="178" t="s">
        <v>112</v>
      </c>
      <c r="L118" s="179"/>
      <c r="M118" s="73" t="s">
        <v>1</v>
      </c>
      <c r="N118" s="74" t="s">
        <v>41</v>
      </c>
      <c r="O118" s="74" t="s">
        <v>113</v>
      </c>
      <c r="P118" s="74" t="s">
        <v>114</v>
      </c>
      <c r="Q118" s="74" t="s">
        <v>115</v>
      </c>
      <c r="R118" s="74" t="s">
        <v>116</v>
      </c>
      <c r="S118" s="74" t="s">
        <v>117</v>
      </c>
      <c r="T118" s="75" t="s">
        <v>118</v>
      </c>
      <c r="U118" s="173"/>
      <c r="V118" s="173"/>
      <c r="W118" s="173"/>
      <c r="X118" s="173"/>
      <c r="Y118" s="173"/>
      <c r="Z118" s="173"/>
      <c r="AA118" s="173"/>
      <c r="AB118" s="173"/>
      <c r="AC118" s="173"/>
      <c r="AD118" s="173"/>
      <c r="AE118" s="173"/>
    </row>
    <row r="119" spans="1:65" s="2" customFormat="1" ht="22.9" customHeight="1">
      <c r="A119" s="32"/>
      <c r="B119" s="33"/>
      <c r="C119" s="80" t="s">
        <v>119</v>
      </c>
      <c r="D119" s="34"/>
      <c r="E119" s="34"/>
      <c r="F119" s="34"/>
      <c r="G119" s="34"/>
      <c r="H119" s="34"/>
      <c r="I119" s="113"/>
      <c r="J119" s="180">
        <f>BK119</f>
        <v>0</v>
      </c>
      <c r="K119" s="34"/>
      <c r="L119" s="37"/>
      <c r="M119" s="76"/>
      <c r="N119" s="181"/>
      <c r="O119" s="77"/>
      <c r="P119" s="182">
        <f>P120+P182</f>
        <v>0</v>
      </c>
      <c r="Q119" s="77"/>
      <c r="R119" s="182">
        <f>R120+R182</f>
        <v>2.34836</v>
      </c>
      <c r="S119" s="77"/>
      <c r="T119" s="183">
        <f>T120+T182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5" t="s">
        <v>76</v>
      </c>
      <c r="AU119" s="15" t="s">
        <v>103</v>
      </c>
      <c r="BK119" s="184">
        <f>BK120+BK182</f>
        <v>0</v>
      </c>
    </row>
    <row r="120" spans="1:65" s="12" customFormat="1" ht="25.9" customHeight="1">
      <c r="B120" s="185"/>
      <c r="C120" s="186"/>
      <c r="D120" s="187" t="s">
        <v>76</v>
      </c>
      <c r="E120" s="188" t="s">
        <v>120</v>
      </c>
      <c r="F120" s="188" t="s">
        <v>121</v>
      </c>
      <c r="G120" s="186"/>
      <c r="H120" s="186"/>
      <c r="I120" s="189"/>
      <c r="J120" s="190">
        <f>BK120</f>
        <v>0</v>
      </c>
      <c r="K120" s="186"/>
      <c r="L120" s="191"/>
      <c r="M120" s="192"/>
      <c r="N120" s="193"/>
      <c r="O120" s="193"/>
      <c r="P120" s="194">
        <f>P121</f>
        <v>0</v>
      </c>
      <c r="Q120" s="193"/>
      <c r="R120" s="194">
        <f>R121</f>
        <v>2.34836</v>
      </c>
      <c r="S120" s="193"/>
      <c r="T120" s="195">
        <f>T121</f>
        <v>0</v>
      </c>
      <c r="AR120" s="196" t="s">
        <v>85</v>
      </c>
      <c r="AT120" s="197" t="s">
        <v>76</v>
      </c>
      <c r="AU120" s="197" t="s">
        <v>77</v>
      </c>
      <c r="AY120" s="196" t="s">
        <v>122</v>
      </c>
      <c r="BK120" s="198">
        <f>BK121</f>
        <v>0</v>
      </c>
    </row>
    <row r="121" spans="1:65" s="12" customFormat="1" ht="22.9" customHeight="1">
      <c r="B121" s="185"/>
      <c r="C121" s="186"/>
      <c r="D121" s="187" t="s">
        <v>76</v>
      </c>
      <c r="E121" s="199" t="s">
        <v>123</v>
      </c>
      <c r="F121" s="199" t="s">
        <v>124</v>
      </c>
      <c r="G121" s="186"/>
      <c r="H121" s="186"/>
      <c r="I121" s="189"/>
      <c r="J121" s="200">
        <f>BK121</f>
        <v>0</v>
      </c>
      <c r="K121" s="186"/>
      <c r="L121" s="191"/>
      <c r="M121" s="192"/>
      <c r="N121" s="193"/>
      <c r="O121" s="193"/>
      <c r="P121" s="194">
        <f>SUM(P122:P181)</f>
        <v>0</v>
      </c>
      <c r="Q121" s="193"/>
      <c r="R121" s="194">
        <f>SUM(R122:R181)</f>
        <v>2.34836</v>
      </c>
      <c r="S121" s="193"/>
      <c r="T121" s="195">
        <f>SUM(T122:T181)</f>
        <v>0</v>
      </c>
      <c r="AR121" s="196" t="s">
        <v>85</v>
      </c>
      <c r="AT121" s="197" t="s">
        <v>76</v>
      </c>
      <c r="AU121" s="197" t="s">
        <v>85</v>
      </c>
      <c r="AY121" s="196" t="s">
        <v>122</v>
      </c>
      <c r="BK121" s="198">
        <f>SUM(BK122:BK181)</f>
        <v>0</v>
      </c>
    </row>
    <row r="122" spans="1:65" s="2" customFormat="1" ht="21.75" customHeight="1">
      <c r="A122" s="32"/>
      <c r="B122" s="33"/>
      <c r="C122" s="201" t="s">
        <v>85</v>
      </c>
      <c r="D122" s="201" t="s">
        <v>125</v>
      </c>
      <c r="E122" s="202" t="s">
        <v>126</v>
      </c>
      <c r="F122" s="203" t="s">
        <v>127</v>
      </c>
      <c r="G122" s="204" t="s">
        <v>128</v>
      </c>
      <c r="H122" s="205">
        <v>85</v>
      </c>
      <c r="I122" s="206"/>
      <c r="J122" s="207">
        <f>ROUND(I122*H122,2)</f>
        <v>0</v>
      </c>
      <c r="K122" s="203" t="s">
        <v>129</v>
      </c>
      <c r="L122" s="37"/>
      <c r="M122" s="208" t="s">
        <v>1</v>
      </c>
      <c r="N122" s="209" t="s">
        <v>42</v>
      </c>
      <c r="O122" s="69"/>
      <c r="P122" s="210">
        <f>O122*H122</f>
        <v>0</v>
      </c>
      <c r="Q122" s="210">
        <v>0</v>
      </c>
      <c r="R122" s="210">
        <f>Q122*H122</f>
        <v>0</v>
      </c>
      <c r="S122" s="210">
        <v>0</v>
      </c>
      <c r="T122" s="211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212" t="s">
        <v>130</v>
      </c>
      <c r="AT122" s="212" t="s">
        <v>125</v>
      </c>
      <c r="AU122" s="212" t="s">
        <v>87</v>
      </c>
      <c r="AY122" s="15" t="s">
        <v>122</v>
      </c>
      <c r="BE122" s="213">
        <f>IF(N122="základní",J122,0)</f>
        <v>0</v>
      </c>
      <c r="BF122" s="213">
        <f>IF(N122="snížená",J122,0)</f>
        <v>0</v>
      </c>
      <c r="BG122" s="213">
        <f>IF(N122="zákl. přenesená",J122,0)</f>
        <v>0</v>
      </c>
      <c r="BH122" s="213">
        <f>IF(N122="sníž. přenesená",J122,0)</f>
        <v>0</v>
      </c>
      <c r="BI122" s="213">
        <f>IF(N122="nulová",J122,0)</f>
        <v>0</v>
      </c>
      <c r="BJ122" s="15" t="s">
        <v>85</v>
      </c>
      <c r="BK122" s="213">
        <f>ROUND(I122*H122,2)</f>
        <v>0</v>
      </c>
      <c r="BL122" s="15" t="s">
        <v>130</v>
      </c>
      <c r="BM122" s="212" t="s">
        <v>131</v>
      </c>
    </row>
    <row r="123" spans="1:65" s="2" customFormat="1" ht="19.5">
      <c r="A123" s="32"/>
      <c r="B123" s="33"/>
      <c r="C123" s="34"/>
      <c r="D123" s="214" t="s">
        <v>132</v>
      </c>
      <c r="E123" s="34"/>
      <c r="F123" s="215" t="s">
        <v>133</v>
      </c>
      <c r="G123" s="34"/>
      <c r="H123" s="34"/>
      <c r="I123" s="113"/>
      <c r="J123" s="34"/>
      <c r="K123" s="34"/>
      <c r="L123" s="37"/>
      <c r="M123" s="216"/>
      <c r="N123" s="217"/>
      <c r="O123" s="69"/>
      <c r="P123" s="69"/>
      <c r="Q123" s="69"/>
      <c r="R123" s="69"/>
      <c r="S123" s="69"/>
      <c r="T123" s="70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5" t="s">
        <v>132</v>
      </c>
      <c r="AU123" s="15" t="s">
        <v>87</v>
      </c>
    </row>
    <row r="124" spans="1:65" s="2" customFormat="1" ht="19.5">
      <c r="A124" s="32"/>
      <c r="B124" s="33"/>
      <c r="C124" s="34"/>
      <c r="D124" s="214" t="s">
        <v>134</v>
      </c>
      <c r="E124" s="34"/>
      <c r="F124" s="218" t="s">
        <v>135</v>
      </c>
      <c r="G124" s="34"/>
      <c r="H124" s="34"/>
      <c r="I124" s="113"/>
      <c r="J124" s="34"/>
      <c r="K124" s="34"/>
      <c r="L124" s="37"/>
      <c r="M124" s="216"/>
      <c r="N124" s="217"/>
      <c r="O124" s="69"/>
      <c r="P124" s="69"/>
      <c r="Q124" s="69"/>
      <c r="R124" s="69"/>
      <c r="S124" s="69"/>
      <c r="T124" s="70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5" t="s">
        <v>134</v>
      </c>
      <c r="AU124" s="15" t="s">
        <v>87</v>
      </c>
    </row>
    <row r="125" spans="1:65" s="2" customFormat="1" ht="21.75" customHeight="1">
      <c r="A125" s="32"/>
      <c r="B125" s="33"/>
      <c r="C125" s="201" t="s">
        <v>87</v>
      </c>
      <c r="D125" s="201" t="s">
        <v>125</v>
      </c>
      <c r="E125" s="202" t="s">
        <v>136</v>
      </c>
      <c r="F125" s="203" t="s">
        <v>137</v>
      </c>
      <c r="G125" s="204" t="s">
        <v>138</v>
      </c>
      <c r="H125" s="205">
        <v>1920</v>
      </c>
      <c r="I125" s="206"/>
      <c r="J125" s="207">
        <f>ROUND(I125*H125,2)</f>
        <v>0</v>
      </c>
      <c r="K125" s="203" t="s">
        <v>129</v>
      </c>
      <c r="L125" s="37"/>
      <c r="M125" s="208" t="s">
        <v>1</v>
      </c>
      <c r="N125" s="209" t="s">
        <v>42</v>
      </c>
      <c r="O125" s="69"/>
      <c r="P125" s="210">
        <f>O125*H125</f>
        <v>0</v>
      </c>
      <c r="Q125" s="210">
        <v>0</v>
      </c>
      <c r="R125" s="210">
        <f>Q125*H125</f>
        <v>0</v>
      </c>
      <c r="S125" s="210">
        <v>0</v>
      </c>
      <c r="T125" s="211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212" t="s">
        <v>130</v>
      </c>
      <c r="AT125" s="212" t="s">
        <v>125</v>
      </c>
      <c r="AU125" s="212" t="s">
        <v>87</v>
      </c>
      <c r="AY125" s="15" t="s">
        <v>122</v>
      </c>
      <c r="BE125" s="213">
        <f>IF(N125="základní",J125,0)</f>
        <v>0</v>
      </c>
      <c r="BF125" s="213">
        <f>IF(N125="snížená",J125,0)</f>
        <v>0</v>
      </c>
      <c r="BG125" s="213">
        <f>IF(N125="zákl. přenesená",J125,0)</f>
        <v>0</v>
      </c>
      <c r="BH125" s="213">
        <f>IF(N125="sníž. přenesená",J125,0)</f>
        <v>0</v>
      </c>
      <c r="BI125" s="213">
        <f>IF(N125="nulová",J125,0)</f>
        <v>0</v>
      </c>
      <c r="BJ125" s="15" t="s">
        <v>85</v>
      </c>
      <c r="BK125" s="213">
        <f>ROUND(I125*H125,2)</f>
        <v>0</v>
      </c>
      <c r="BL125" s="15" t="s">
        <v>130</v>
      </c>
      <c r="BM125" s="212" t="s">
        <v>139</v>
      </c>
    </row>
    <row r="126" spans="1:65" s="2" customFormat="1" ht="39">
      <c r="A126" s="32"/>
      <c r="B126" s="33"/>
      <c r="C126" s="34"/>
      <c r="D126" s="214" t="s">
        <v>132</v>
      </c>
      <c r="E126" s="34"/>
      <c r="F126" s="215" t="s">
        <v>140</v>
      </c>
      <c r="G126" s="34"/>
      <c r="H126" s="34"/>
      <c r="I126" s="113"/>
      <c r="J126" s="34"/>
      <c r="K126" s="34"/>
      <c r="L126" s="37"/>
      <c r="M126" s="216"/>
      <c r="N126" s="217"/>
      <c r="O126" s="69"/>
      <c r="P126" s="69"/>
      <c r="Q126" s="69"/>
      <c r="R126" s="69"/>
      <c r="S126" s="69"/>
      <c r="T126" s="70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5" t="s">
        <v>132</v>
      </c>
      <c r="AU126" s="15" t="s">
        <v>87</v>
      </c>
    </row>
    <row r="127" spans="1:65" s="2" customFormat="1" ht="19.5">
      <c r="A127" s="32"/>
      <c r="B127" s="33"/>
      <c r="C127" s="34"/>
      <c r="D127" s="214" t="s">
        <v>134</v>
      </c>
      <c r="E127" s="34"/>
      <c r="F127" s="218" t="s">
        <v>141</v>
      </c>
      <c r="G127" s="34"/>
      <c r="H127" s="34"/>
      <c r="I127" s="113"/>
      <c r="J127" s="34"/>
      <c r="K127" s="34"/>
      <c r="L127" s="37"/>
      <c r="M127" s="216"/>
      <c r="N127" s="217"/>
      <c r="O127" s="69"/>
      <c r="P127" s="69"/>
      <c r="Q127" s="69"/>
      <c r="R127" s="69"/>
      <c r="S127" s="69"/>
      <c r="T127" s="70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5" t="s">
        <v>134</v>
      </c>
      <c r="AU127" s="15" t="s">
        <v>87</v>
      </c>
    </row>
    <row r="128" spans="1:65" s="2" customFormat="1" ht="21.75" customHeight="1">
      <c r="A128" s="32"/>
      <c r="B128" s="33"/>
      <c r="C128" s="201" t="s">
        <v>142</v>
      </c>
      <c r="D128" s="201" t="s">
        <v>125</v>
      </c>
      <c r="E128" s="202" t="s">
        <v>279</v>
      </c>
      <c r="F128" s="203" t="s">
        <v>280</v>
      </c>
      <c r="G128" s="204" t="s">
        <v>138</v>
      </c>
      <c r="H128" s="205">
        <v>12</v>
      </c>
      <c r="I128" s="206"/>
      <c r="J128" s="207">
        <f>ROUND(I128*H128,2)</f>
        <v>0</v>
      </c>
      <c r="K128" s="203" t="s">
        <v>129</v>
      </c>
      <c r="L128" s="37"/>
      <c r="M128" s="208" t="s">
        <v>1</v>
      </c>
      <c r="N128" s="209" t="s">
        <v>42</v>
      </c>
      <c r="O128" s="69"/>
      <c r="P128" s="210">
        <f>O128*H128</f>
        <v>0</v>
      </c>
      <c r="Q128" s="210">
        <v>0</v>
      </c>
      <c r="R128" s="210">
        <f>Q128*H128</f>
        <v>0</v>
      </c>
      <c r="S128" s="210">
        <v>0</v>
      </c>
      <c r="T128" s="211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212" t="s">
        <v>130</v>
      </c>
      <c r="AT128" s="212" t="s">
        <v>125</v>
      </c>
      <c r="AU128" s="212" t="s">
        <v>87</v>
      </c>
      <c r="AY128" s="15" t="s">
        <v>122</v>
      </c>
      <c r="BE128" s="213">
        <f>IF(N128="základní",J128,0)</f>
        <v>0</v>
      </c>
      <c r="BF128" s="213">
        <f>IF(N128="snížená",J128,0)</f>
        <v>0</v>
      </c>
      <c r="BG128" s="213">
        <f>IF(N128="zákl. přenesená",J128,0)</f>
        <v>0</v>
      </c>
      <c r="BH128" s="213">
        <f>IF(N128="sníž. přenesená",J128,0)</f>
        <v>0</v>
      </c>
      <c r="BI128" s="213">
        <f>IF(N128="nulová",J128,0)</f>
        <v>0</v>
      </c>
      <c r="BJ128" s="15" t="s">
        <v>85</v>
      </c>
      <c r="BK128" s="213">
        <f>ROUND(I128*H128,2)</f>
        <v>0</v>
      </c>
      <c r="BL128" s="15" t="s">
        <v>130</v>
      </c>
      <c r="BM128" s="212" t="s">
        <v>281</v>
      </c>
    </row>
    <row r="129" spans="1:65" s="2" customFormat="1" ht="39">
      <c r="A129" s="32"/>
      <c r="B129" s="33"/>
      <c r="C129" s="34"/>
      <c r="D129" s="214" t="s">
        <v>132</v>
      </c>
      <c r="E129" s="34"/>
      <c r="F129" s="215" t="s">
        <v>282</v>
      </c>
      <c r="G129" s="34"/>
      <c r="H129" s="34"/>
      <c r="I129" s="113"/>
      <c r="J129" s="34"/>
      <c r="K129" s="34"/>
      <c r="L129" s="37"/>
      <c r="M129" s="216"/>
      <c r="N129" s="217"/>
      <c r="O129" s="69"/>
      <c r="P129" s="69"/>
      <c r="Q129" s="69"/>
      <c r="R129" s="69"/>
      <c r="S129" s="69"/>
      <c r="T129" s="70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5" t="s">
        <v>132</v>
      </c>
      <c r="AU129" s="15" t="s">
        <v>87</v>
      </c>
    </row>
    <row r="130" spans="1:65" s="2" customFormat="1" ht="21.75" customHeight="1">
      <c r="A130" s="32"/>
      <c r="B130" s="33"/>
      <c r="C130" s="201" t="s">
        <v>130</v>
      </c>
      <c r="D130" s="201" t="s">
        <v>125</v>
      </c>
      <c r="E130" s="202" t="s">
        <v>143</v>
      </c>
      <c r="F130" s="203" t="s">
        <v>144</v>
      </c>
      <c r="G130" s="204" t="s">
        <v>138</v>
      </c>
      <c r="H130" s="205">
        <v>14.8</v>
      </c>
      <c r="I130" s="206"/>
      <c r="J130" s="207">
        <f>ROUND(I130*H130,2)</f>
        <v>0</v>
      </c>
      <c r="K130" s="203" t="s">
        <v>129</v>
      </c>
      <c r="L130" s="37"/>
      <c r="M130" s="208" t="s">
        <v>1</v>
      </c>
      <c r="N130" s="209" t="s">
        <v>42</v>
      </c>
      <c r="O130" s="69"/>
      <c r="P130" s="210">
        <f>O130*H130</f>
        <v>0</v>
      </c>
      <c r="Q130" s="210">
        <v>0</v>
      </c>
      <c r="R130" s="210">
        <f>Q130*H130</f>
        <v>0</v>
      </c>
      <c r="S130" s="210">
        <v>0</v>
      </c>
      <c r="T130" s="211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212" t="s">
        <v>130</v>
      </c>
      <c r="AT130" s="212" t="s">
        <v>125</v>
      </c>
      <c r="AU130" s="212" t="s">
        <v>87</v>
      </c>
      <c r="AY130" s="15" t="s">
        <v>122</v>
      </c>
      <c r="BE130" s="213">
        <f>IF(N130="základní",J130,0)</f>
        <v>0</v>
      </c>
      <c r="BF130" s="213">
        <f>IF(N130="snížená",J130,0)</f>
        <v>0</v>
      </c>
      <c r="BG130" s="213">
        <f>IF(N130="zákl. přenesená",J130,0)</f>
        <v>0</v>
      </c>
      <c r="BH130" s="213">
        <f>IF(N130="sníž. přenesená",J130,0)</f>
        <v>0</v>
      </c>
      <c r="BI130" s="213">
        <f>IF(N130="nulová",J130,0)</f>
        <v>0</v>
      </c>
      <c r="BJ130" s="15" t="s">
        <v>85</v>
      </c>
      <c r="BK130" s="213">
        <f>ROUND(I130*H130,2)</f>
        <v>0</v>
      </c>
      <c r="BL130" s="15" t="s">
        <v>130</v>
      </c>
      <c r="BM130" s="212" t="s">
        <v>145</v>
      </c>
    </row>
    <row r="131" spans="1:65" s="2" customFormat="1" ht="29.25">
      <c r="A131" s="32"/>
      <c r="B131" s="33"/>
      <c r="C131" s="34"/>
      <c r="D131" s="214" t="s">
        <v>132</v>
      </c>
      <c r="E131" s="34"/>
      <c r="F131" s="215" t="s">
        <v>146</v>
      </c>
      <c r="G131" s="34"/>
      <c r="H131" s="34"/>
      <c r="I131" s="113"/>
      <c r="J131" s="34"/>
      <c r="K131" s="34"/>
      <c r="L131" s="37"/>
      <c r="M131" s="216"/>
      <c r="N131" s="217"/>
      <c r="O131" s="69"/>
      <c r="P131" s="69"/>
      <c r="Q131" s="69"/>
      <c r="R131" s="69"/>
      <c r="S131" s="69"/>
      <c r="T131" s="70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5" t="s">
        <v>132</v>
      </c>
      <c r="AU131" s="15" t="s">
        <v>87</v>
      </c>
    </row>
    <row r="132" spans="1:65" s="2" customFormat="1" ht="19.5">
      <c r="A132" s="32"/>
      <c r="B132" s="33"/>
      <c r="C132" s="34"/>
      <c r="D132" s="214" t="s">
        <v>134</v>
      </c>
      <c r="E132" s="34"/>
      <c r="F132" s="218" t="s">
        <v>141</v>
      </c>
      <c r="G132" s="34"/>
      <c r="H132" s="34"/>
      <c r="I132" s="113"/>
      <c r="J132" s="34"/>
      <c r="K132" s="34"/>
      <c r="L132" s="37"/>
      <c r="M132" s="216"/>
      <c r="N132" s="217"/>
      <c r="O132" s="69"/>
      <c r="P132" s="69"/>
      <c r="Q132" s="69"/>
      <c r="R132" s="69"/>
      <c r="S132" s="69"/>
      <c r="T132" s="70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5" t="s">
        <v>134</v>
      </c>
      <c r="AU132" s="15" t="s">
        <v>87</v>
      </c>
    </row>
    <row r="133" spans="1:65" s="13" customFormat="1">
      <c r="B133" s="219"/>
      <c r="C133" s="220"/>
      <c r="D133" s="214" t="s">
        <v>147</v>
      </c>
      <c r="E133" s="221" t="s">
        <v>1</v>
      </c>
      <c r="F133" s="222" t="s">
        <v>148</v>
      </c>
      <c r="G133" s="220"/>
      <c r="H133" s="223">
        <v>14.8</v>
      </c>
      <c r="I133" s="224"/>
      <c r="J133" s="220"/>
      <c r="K133" s="220"/>
      <c r="L133" s="225"/>
      <c r="M133" s="226"/>
      <c r="N133" s="227"/>
      <c r="O133" s="227"/>
      <c r="P133" s="227"/>
      <c r="Q133" s="227"/>
      <c r="R133" s="227"/>
      <c r="S133" s="227"/>
      <c r="T133" s="228"/>
      <c r="AT133" s="229" t="s">
        <v>147</v>
      </c>
      <c r="AU133" s="229" t="s">
        <v>87</v>
      </c>
      <c r="AV133" s="13" t="s">
        <v>87</v>
      </c>
      <c r="AW133" s="13" t="s">
        <v>34</v>
      </c>
      <c r="AX133" s="13" t="s">
        <v>85</v>
      </c>
      <c r="AY133" s="229" t="s">
        <v>122</v>
      </c>
    </row>
    <row r="134" spans="1:65" s="2" customFormat="1" ht="21.75" customHeight="1">
      <c r="A134" s="32"/>
      <c r="B134" s="33"/>
      <c r="C134" s="201" t="s">
        <v>123</v>
      </c>
      <c r="D134" s="201" t="s">
        <v>125</v>
      </c>
      <c r="E134" s="202" t="s">
        <v>149</v>
      </c>
      <c r="F134" s="203" t="s">
        <v>150</v>
      </c>
      <c r="G134" s="204" t="s">
        <v>128</v>
      </c>
      <c r="H134" s="205">
        <v>3202</v>
      </c>
      <c r="I134" s="206"/>
      <c r="J134" s="207">
        <f>ROUND(I134*H134,2)</f>
        <v>0</v>
      </c>
      <c r="K134" s="203" t="s">
        <v>129</v>
      </c>
      <c r="L134" s="37"/>
      <c r="M134" s="208" t="s">
        <v>1</v>
      </c>
      <c r="N134" s="209" t="s">
        <v>42</v>
      </c>
      <c r="O134" s="69"/>
      <c r="P134" s="210">
        <f>O134*H134</f>
        <v>0</v>
      </c>
      <c r="Q134" s="210">
        <v>0</v>
      </c>
      <c r="R134" s="210">
        <f>Q134*H134</f>
        <v>0</v>
      </c>
      <c r="S134" s="210">
        <v>0</v>
      </c>
      <c r="T134" s="211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212" t="s">
        <v>130</v>
      </c>
      <c r="AT134" s="212" t="s">
        <v>125</v>
      </c>
      <c r="AU134" s="212" t="s">
        <v>87</v>
      </c>
      <c r="AY134" s="15" t="s">
        <v>122</v>
      </c>
      <c r="BE134" s="213">
        <f>IF(N134="základní",J134,0)</f>
        <v>0</v>
      </c>
      <c r="BF134" s="213">
        <f>IF(N134="snížená",J134,0)</f>
        <v>0</v>
      </c>
      <c r="BG134" s="213">
        <f>IF(N134="zákl. přenesená",J134,0)</f>
        <v>0</v>
      </c>
      <c r="BH134" s="213">
        <f>IF(N134="sníž. přenesená",J134,0)</f>
        <v>0</v>
      </c>
      <c r="BI134" s="213">
        <f>IF(N134="nulová",J134,0)</f>
        <v>0</v>
      </c>
      <c r="BJ134" s="15" t="s">
        <v>85</v>
      </c>
      <c r="BK134" s="213">
        <f>ROUND(I134*H134,2)</f>
        <v>0</v>
      </c>
      <c r="BL134" s="15" t="s">
        <v>130</v>
      </c>
      <c r="BM134" s="212" t="s">
        <v>151</v>
      </c>
    </row>
    <row r="135" spans="1:65" s="2" customFormat="1" ht="19.5">
      <c r="A135" s="32"/>
      <c r="B135" s="33"/>
      <c r="C135" s="34"/>
      <c r="D135" s="214" t="s">
        <v>132</v>
      </c>
      <c r="E135" s="34"/>
      <c r="F135" s="215" t="s">
        <v>152</v>
      </c>
      <c r="G135" s="34"/>
      <c r="H135" s="34"/>
      <c r="I135" s="113"/>
      <c r="J135" s="34"/>
      <c r="K135" s="34"/>
      <c r="L135" s="37"/>
      <c r="M135" s="216"/>
      <c r="N135" s="217"/>
      <c r="O135" s="69"/>
      <c r="P135" s="69"/>
      <c r="Q135" s="69"/>
      <c r="R135" s="69"/>
      <c r="S135" s="69"/>
      <c r="T135" s="70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5" t="s">
        <v>132</v>
      </c>
      <c r="AU135" s="15" t="s">
        <v>87</v>
      </c>
    </row>
    <row r="136" spans="1:65" s="2" customFormat="1" ht="21.75" customHeight="1">
      <c r="A136" s="32"/>
      <c r="B136" s="33"/>
      <c r="C136" s="201" t="s">
        <v>157</v>
      </c>
      <c r="D136" s="201" t="s">
        <v>125</v>
      </c>
      <c r="E136" s="202" t="s">
        <v>153</v>
      </c>
      <c r="F136" s="203" t="s">
        <v>154</v>
      </c>
      <c r="G136" s="204" t="s">
        <v>128</v>
      </c>
      <c r="H136" s="205">
        <v>2879</v>
      </c>
      <c r="I136" s="206"/>
      <c r="J136" s="207">
        <f>ROUND(I136*H136,2)</f>
        <v>0</v>
      </c>
      <c r="K136" s="203" t="s">
        <v>129</v>
      </c>
      <c r="L136" s="37"/>
      <c r="M136" s="208" t="s">
        <v>1</v>
      </c>
      <c r="N136" s="209" t="s">
        <v>42</v>
      </c>
      <c r="O136" s="69"/>
      <c r="P136" s="210">
        <f>O136*H136</f>
        <v>0</v>
      </c>
      <c r="Q136" s="210">
        <v>0</v>
      </c>
      <c r="R136" s="210">
        <f>Q136*H136</f>
        <v>0</v>
      </c>
      <c r="S136" s="210">
        <v>0</v>
      </c>
      <c r="T136" s="211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212" t="s">
        <v>130</v>
      </c>
      <c r="AT136" s="212" t="s">
        <v>125</v>
      </c>
      <c r="AU136" s="212" t="s">
        <v>87</v>
      </c>
      <c r="AY136" s="15" t="s">
        <v>122</v>
      </c>
      <c r="BE136" s="213">
        <f>IF(N136="základní",J136,0)</f>
        <v>0</v>
      </c>
      <c r="BF136" s="213">
        <f>IF(N136="snížená",J136,0)</f>
        <v>0</v>
      </c>
      <c r="BG136" s="213">
        <f>IF(N136="zákl. přenesená",J136,0)</f>
        <v>0</v>
      </c>
      <c r="BH136" s="213">
        <f>IF(N136="sníž. přenesená",J136,0)</f>
        <v>0</v>
      </c>
      <c r="BI136" s="213">
        <f>IF(N136="nulová",J136,0)</f>
        <v>0</v>
      </c>
      <c r="BJ136" s="15" t="s">
        <v>85</v>
      </c>
      <c r="BK136" s="213">
        <f>ROUND(I136*H136,2)</f>
        <v>0</v>
      </c>
      <c r="BL136" s="15" t="s">
        <v>130</v>
      </c>
      <c r="BM136" s="212" t="s">
        <v>155</v>
      </c>
    </row>
    <row r="137" spans="1:65" s="2" customFormat="1" ht="19.5">
      <c r="A137" s="32"/>
      <c r="B137" s="33"/>
      <c r="C137" s="34"/>
      <c r="D137" s="214" t="s">
        <v>132</v>
      </c>
      <c r="E137" s="34"/>
      <c r="F137" s="215" t="s">
        <v>156</v>
      </c>
      <c r="G137" s="34"/>
      <c r="H137" s="34"/>
      <c r="I137" s="113"/>
      <c r="J137" s="34"/>
      <c r="K137" s="34"/>
      <c r="L137" s="37"/>
      <c r="M137" s="216"/>
      <c r="N137" s="217"/>
      <c r="O137" s="69"/>
      <c r="P137" s="69"/>
      <c r="Q137" s="69"/>
      <c r="R137" s="69"/>
      <c r="S137" s="69"/>
      <c r="T137" s="70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5" t="s">
        <v>132</v>
      </c>
      <c r="AU137" s="15" t="s">
        <v>87</v>
      </c>
    </row>
    <row r="138" spans="1:65" s="2" customFormat="1" ht="21.75" customHeight="1">
      <c r="A138" s="32"/>
      <c r="B138" s="33"/>
      <c r="C138" s="201" t="s">
        <v>162</v>
      </c>
      <c r="D138" s="201" t="s">
        <v>125</v>
      </c>
      <c r="E138" s="202" t="s">
        <v>158</v>
      </c>
      <c r="F138" s="203" t="s">
        <v>159</v>
      </c>
      <c r="G138" s="204" t="s">
        <v>128</v>
      </c>
      <c r="H138" s="205">
        <v>2879</v>
      </c>
      <c r="I138" s="206"/>
      <c r="J138" s="207">
        <f>ROUND(I138*H138,2)</f>
        <v>0</v>
      </c>
      <c r="K138" s="203" t="s">
        <v>129</v>
      </c>
      <c r="L138" s="37"/>
      <c r="M138" s="208" t="s">
        <v>1</v>
      </c>
      <c r="N138" s="209" t="s">
        <v>42</v>
      </c>
      <c r="O138" s="69"/>
      <c r="P138" s="210">
        <f>O138*H138</f>
        <v>0</v>
      </c>
      <c r="Q138" s="210">
        <v>0</v>
      </c>
      <c r="R138" s="210">
        <f>Q138*H138</f>
        <v>0</v>
      </c>
      <c r="S138" s="210">
        <v>0</v>
      </c>
      <c r="T138" s="211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212" t="s">
        <v>130</v>
      </c>
      <c r="AT138" s="212" t="s">
        <v>125</v>
      </c>
      <c r="AU138" s="212" t="s">
        <v>87</v>
      </c>
      <c r="AY138" s="15" t="s">
        <v>122</v>
      </c>
      <c r="BE138" s="213">
        <f>IF(N138="základní",J138,0)</f>
        <v>0</v>
      </c>
      <c r="BF138" s="213">
        <f>IF(N138="snížená",J138,0)</f>
        <v>0</v>
      </c>
      <c r="BG138" s="213">
        <f>IF(N138="zákl. přenesená",J138,0)</f>
        <v>0</v>
      </c>
      <c r="BH138" s="213">
        <f>IF(N138="sníž. přenesená",J138,0)</f>
        <v>0</v>
      </c>
      <c r="BI138" s="213">
        <f>IF(N138="nulová",J138,0)</f>
        <v>0</v>
      </c>
      <c r="BJ138" s="15" t="s">
        <v>85</v>
      </c>
      <c r="BK138" s="213">
        <f>ROUND(I138*H138,2)</f>
        <v>0</v>
      </c>
      <c r="BL138" s="15" t="s">
        <v>130</v>
      </c>
      <c r="BM138" s="212" t="s">
        <v>283</v>
      </c>
    </row>
    <row r="139" spans="1:65" s="2" customFormat="1" ht="19.5">
      <c r="A139" s="32"/>
      <c r="B139" s="33"/>
      <c r="C139" s="34"/>
      <c r="D139" s="214" t="s">
        <v>132</v>
      </c>
      <c r="E139" s="34"/>
      <c r="F139" s="215" t="s">
        <v>161</v>
      </c>
      <c r="G139" s="34"/>
      <c r="H139" s="34"/>
      <c r="I139" s="113"/>
      <c r="J139" s="34"/>
      <c r="K139" s="34"/>
      <c r="L139" s="37"/>
      <c r="M139" s="216"/>
      <c r="N139" s="217"/>
      <c r="O139" s="69"/>
      <c r="P139" s="69"/>
      <c r="Q139" s="69"/>
      <c r="R139" s="69"/>
      <c r="S139" s="69"/>
      <c r="T139" s="70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5" t="s">
        <v>132</v>
      </c>
      <c r="AU139" s="15" t="s">
        <v>87</v>
      </c>
    </row>
    <row r="140" spans="1:65" s="2" customFormat="1" ht="21.75" customHeight="1">
      <c r="A140" s="32"/>
      <c r="B140" s="33"/>
      <c r="C140" s="201" t="s">
        <v>168</v>
      </c>
      <c r="D140" s="201" t="s">
        <v>125</v>
      </c>
      <c r="E140" s="202" t="s">
        <v>163</v>
      </c>
      <c r="F140" s="203" t="s">
        <v>164</v>
      </c>
      <c r="G140" s="204" t="s">
        <v>165</v>
      </c>
      <c r="H140" s="205">
        <v>31</v>
      </c>
      <c r="I140" s="206"/>
      <c r="J140" s="207">
        <f>ROUND(I140*H140,2)</f>
        <v>0</v>
      </c>
      <c r="K140" s="203" t="s">
        <v>129</v>
      </c>
      <c r="L140" s="37"/>
      <c r="M140" s="208" t="s">
        <v>1</v>
      </c>
      <c r="N140" s="209" t="s">
        <v>42</v>
      </c>
      <c r="O140" s="69"/>
      <c r="P140" s="210">
        <f>O140*H140</f>
        <v>0</v>
      </c>
      <c r="Q140" s="210">
        <v>0</v>
      </c>
      <c r="R140" s="210">
        <f>Q140*H140</f>
        <v>0</v>
      </c>
      <c r="S140" s="210">
        <v>0</v>
      </c>
      <c r="T140" s="211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212" t="s">
        <v>130</v>
      </c>
      <c r="AT140" s="212" t="s">
        <v>125</v>
      </c>
      <c r="AU140" s="212" t="s">
        <v>87</v>
      </c>
      <c r="AY140" s="15" t="s">
        <v>122</v>
      </c>
      <c r="BE140" s="213">
        <f>IF(N140="základní",J140,0)</f>
        <v>0</v>
      </c>
      <c r="BF140" s="213">
        <f>IF(N140="snížená",J140,0)</f>
        <v>0</v>
      </c>
      <c r="BG140" s="213">
        <f>IF(N140="zákl. přenesená",J140,0)</f>
        <v>0</v>
      </c>
      <c r="BH140" s="213">
        <f>IF(N140="sníž. přenesená",J140,0)</f>
        <v>0</v>
      </c>
      <c r="BI140" s="213">
        <f>IF(N140="nulová",J140,0)</f>
        <v>0</v>
      </c>
      <c r="BJ140" s="15" t="s">
        <v>85</v>
      </c>
      <c r="BK140" s="213">
        <f>ROUND(I140*H140,2)</f>
        <v>0</v>
      </c>
      <c r="BL140" s="15" t="s">
        <v>130</v>
      </c>
      <c r="BM140" s="212" t="s">
        <v>166</v>
      </c>
    </row>
    <row r="141" spans="1:65" s="2" customFormat="1" ht="39">
      <c r="A141" s="32"/>
      <c r="B141" s="33"/>
      <c r="C141" s="34"/>
      <c r="D141" s="214" t="s">
        <v>132</v>
      </c>
      <c r="E141" s="34"/>
      <c r="F141" s="215" t="s">
        <v>167</v>
      </c>
      <c r="G141" s="34"/>
      <c r="H141" s="34"/>
      <c r="I141" s="113"/>
      <c r="J141" s="34"/>
      <c r="K141" s="34"/>
      <c r="L141" s="37"/>
      <c r="M141" s="216"/>
      <c r="N141" s="217"/>
      <c r="O141" s="69"/>
      <c r="P141" s="69"/>
      <c r="Q141" s="69"/>
      <c r="R141" s="69"/>
      <c r="S141" s="69"/>
      <c r="T141" s="70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5" t="s">
        <v>132</v>
      </c>
      <c r="AU141" s="15" t="s">
        <v>87</v>
      </c>
    </row>
    <row r="142" spans="1:65" s="2" customFormat="1" ht="21.75" customHeight="1">
      <c r="A142" s="32"/>
      <c r="B142" s="33"/>
      <c r="C142" s="201" t="s">
        <v>173</v>
      </c>
      <c r="D142" s="201" t="s">
        <v>125</v>
      </c>
      <c r="E142" s="202" t="s">
        <v>169</v>
      </c>
      <c r="F142" s="203" t="s">
        <v>170</v>
      </c>
      <c r="G142" s="204" t="s">
        <v>165</v>
      </c>
      <c r="H142" s="205">
        <v>12</v>
      </c>
      <c r="I142" s="206"/>
      <c r="J142" s="207">
        <f>ROUND(I142*H142,2)</f>
        <v>0</v>
      </c>
      <c r="K142" s="203" t="s">
        <v>129</v>
      </c>
      <c r="L142" s="37"/>
      <c r="M142" s="208" t="s">
        <v>1</v>
      </c>
      <c r="N142" s="209" t="s">
        <v>42</v>
      </c>
      <c r="O142" s="69"/>
      <c r="P142" s="210">
        <f>O142*H142</f>
        <v>0</v>
      </c>
      <c r="Q142" s="210">
        <v>0</v>
      </c>
      <c r="R142" s="210">
        <f>Q142*H142</f>
        <v>0</v>
      </c>
      <c r="S142" s="210">
        <v>0</v>
      </c>
      <c r="T142" s="211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212" t="s">
        <v>130</v>
      </c>
      <c r="AT142" s="212" t="s">
        <v>125</v>
      </c>
      <c r="AU142" s="212" t="s">
        <v>87</v>
      </c>
      <c r="AY142" s="15" t="s">
        <v>122</v>
      </c>
      <c r="BE142" s="213">
        <f>IF(N142="základní",J142,0)</f>
        <v>0</v>
      </c>
      <c r="BF142" s="213">
        <f>IF(N142="snížená",J142,0)</f>
        <v>0</v>
      </c>
      <c r="BG142" s="213">
        <f>IF(N142="zákl. přenesená",J142,0)</f>
        <v>0</v>
      </c>
      <c r="BH142" s="213">
        <f>IF(N142="sníž. přenesená",J142,0)</f>
        <v>0</v>
      </c>
      <c r="BI142" s="213">
        <f>IF(N142="nulová",J142,0)</f>
        <v>0</v>
      </c>
      <c r="BJ142" s="15" t="s">
        <v>85</v>
      </c>
      <c r="BK142" s="213">
        <f>ROUND(I142*H142,2)</f>
        <v>0</v>
      </c>
      <c r="BL142" s="15" t="s">
        <v>130</v>
      </c>
      <c r="BM142" s="212" t="s">
        <v>171</v>
      </c>
    </row>
    <row r="143" spans="1:65" s="2" customFormat="1" ht="29.25">
      <c r="A143" s="32"/>
      <c r="B143" s="33"/>
      <c r="C143" s="34"/>
      <c r="D143" s="214" t="s">
        <v>132</v>
      </c>
      <c r="E143" s="34"/>
      <c r="F143" s="215" t="s">
        <v>172</v>
      </c>
      <c r="G143" s="34"/>
      <c r="H143" s="34"/>
      <c r="I143" s="113"/>
      <c r="J143" s="34"/>
      <c r="K143" s="34"/>
      <c r="L143" s="37"/>
      <c r="M143" s="216"/>
      <c r="N143" s="217"/>
      <c r="O143" s="69"/>
      <c r="P143" s="69"/>
      <c r="Q143" s="69"/>
      <c r="R143" s="69"/>
      <c r="S143" s="69"/>
      <c r="T143" s="70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5" t="s">
        <v>132</v>
      </c>
      <c r="AU143" s="15" t="s">
        <v>87</v>
      </c>
    </row>
    <row r="144" spans="1:65" s="2" customFormat="1" ht="21.75" customHeight="1">
      <c r="A144" s="32"/>
      <c r="B144" s="33"/>
      <c r="C144" s="201" t="s">
        <v>179</v>
      </c>
      <c r="D144" s="201" t="s">
        <v>125</v>
      </c>
      <c r="E144" s="202" t="s">
        <v>174</v>
      </c>
      <c r="F144" s="203" t="s">
        <v>175</v>
      </c>
      <c r="G144" s="204" t="s">
        <v>138</v>
      </c>
      <c r="H144" s="205">
        <v>3840</v>
      </c>
      <c r="I144" s="206"/>
      <c r="J144" s="207">
        <f>ROUND(I144*H144,2)</f>
        <v>0</v>
      </c>
      <c r="K144" s="203" t="s">
        <v>129</v>
      </c>
      <c r="L144" s="37"/>
      <c r="M144" s="208" t="s">
        <v>1</v>
      </c>
      <c r="N144" s="209" t="s">
        <v>42</v>
      </c>
      <c r="O144" s="69"/>
      <c r="P144" s="210">
        <f>O144*H144</f>
        <v>0</v>
      </c>
      <c r="Q144" s="210">
        <v>0</v>
      </c>
      <c r="R144" s="210">
        <f>Q144*H144</f>
        <v>0</v>
      </c>
      <c r="S144" s="210">
        <v>0</v>
      </c>
      <c r="T144" s="211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212" t="s">
        <v>130</v>
      </c>
      <c r="AT144" s="212" t="s">
        <v>125</v>
      </c>
      <c r="AU144" s="212" t="s">
        <v>87</v>
      </c>
      <c r="AY144" s="15" t="s">
        <v>122</v>
      </c>
      <c r="BE144" s="213">
        <f>IF(N144="základní",J144,0)</f>
        <v>0</v>
      </c>
      <c r="BF144" s="213">
        <f>IF(N144="snížená",J144,0)</f>
        <v>0</v>
      </c>
      <c r="BG144" s="213">
        <f>IF(N144="zákl. přenesená",J144,0)</f>
        <v>0</v>
      </c>
      <c r="BH144" s="213">
        <f>IF(N144="sníž. přenesená",J144,0)</f>
        <v>0</v>
      </c>
      <c r="BI144" s="213">
        <f>IF(N144="nulová",J144,0)</f>
        <v>0</v>
      </c>
      <c r="BJ144" s="15" t="s">
        <v>85</v>
      </c>
      <c r="BK144" s="213">
        <f>ROUND(I144*H144,2)</f>
        <v>0</v>
      </c>
      <c r="BL144" s="15" t="s">
        <v>130</v>
      </c>
      <c r="BM144" s="212" t="s">
        <v>176</v>
      </c>
    </row>
    <row r="145" spans="1:65" s="2" customFormat="1" ht="29.25">
      <c r="A145" s="32"/>
      <c r="B145" s="33"/>
      <c r="C145" s="34"/>
      <c r="D145" s="214" t="s">
        <v>132</v>
      </c>
      <c r="E145" s="34"/>
      <c r="F145" s="215" t="s">
        <v>177</v>
      </c>
      <c r="G145" s="34"/>
      <c r="H145" s="34"/>
      <c r="I145" s="113"/>
      <c r="J145" s="34"/>
      <c r="K145" s="34"/>
      <c r="L145" s="37"/>
      <c r="M145" s="216"/>
      <c r="N145" s="217"/>
      <c r="O145" s="69"/>
      <c r="P145" s="69"/>
      <c r="Q145" s="69"/>
      <c r="R145" s="69"/>
      <c r="S145" s="69"/>
      <c r="T145" s="70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5" t="s">
        <v>132</v>
      </c>
      <c r="AU145" s="15" t="s">
        <v>87</v>
      </c>
    </row>
    <row r="146" spans="1:65" s="2" customFormat="1" ht="19.5">
      <c r="A146" s="32"/>
      <c r="B146" s="33"/>
      <c r="C146" s="34"/>
      <c r="D146" s="214" t="s">
        <v>134</v>
      </c>
      <c r="E146" s="34"/>
      <c r="F146" s="218" t="s">
        <v>141</v>
      </c>
      <c r="G146" s="34"/>
      <c r="H146" s="34"/>
      <c r="I146" s="113"/>
      <c r="J146" s="34"/>
      <c r="K146" s="34"/>
      <c r="L146" s="37"/>
      <c r="M146" s="216"/>
      <c r="N146" s="217"/>
      <c r="O146" s="69"/>
      <c r="P146" s="69"/>
      <c r="Q146" s="69"/>
      <c r="R146" s="69"/>
      <c r="S146" s="69"/>
      <c r="T146" s="70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5" t="s">
        <v>134</v>
      </c>
      <c r="AU146" s="15" t="s">
        <v>87</v>
      </c>
    </row>
    <row r="147" spans="1:65" s="13" customFormat="1">
      <c r="B147" s="219"/>
      <c r="C147" s="220"/>
      <c r="D147" s="214" t="s">
        <v>147</v>
      </c>
      <c r="E147" s="221" t="s">
        <v>1</v>
      </c>
      <c r="F147" s="222" t="s">
        <v>178</v>
      </c>
      <c r="G147" s="220"/>
      <c r="H147" s="223">
        <v>3840</v>
      </c>
      <c r="I147" s="224"/>
      <c r="J147" s="220"/>
      <c r="K147" s="220"/>
      <c r="L147" s="225"/>
      <c r="M147" s="226"/>
      <c r="N147" s="227"/>
      <c r="O147" s="227"/>
      <c r="P147" s="227"/>
      <c r="Q147" s="227"/>
      <c r="R147" s="227"/>
      <c r="S147" s="227"/>
      <c r="T147" s="228"/>
      <c r="AT147" s="229" t="s">
        <v>147</v>
      </c>
      <c r="AU147" s="229" t="s">
        <v>87</v>
      </c>
      <c r="AV147" s="13" t="s">
        <v>87</v>
      </c>
      <c r="AW147" s="13" t="s">
        <v>34</v>
      </c>
      <c r="AX147" s="13" t="s">
        <v>85</v>
      </c>
      <c r="AY147" s="229" t="s">
        <v>122</v>
      </c>
    </row>
    <row r="148" spans="1:65" s="2" customFormat="1" ht="21.75" customHeight="1">
      <c r="A148" s="32"/>
      <c r="B148" s="33"/>
      <c r="C148" s="201" t="s">
        <v>184</v>
      </c>
      <c r="D148" s="201" t="s">
        <v>125</v>
      </c>
      <c r="E148" s="202" t="s">
        <v>180</v>
      </c>
      <c r="F148" s="203" t="s">
        <v>181</v>
      </c>
      <c r="G148" s="204" t="s">
        <v>138</v>
      </c>
      <c r="H148" s="205">
        <v>200</v>
      </c>
      <c r="I148" s="206"/>
      <c r="J148" s="207">
        <f>ROUND(I148*H148,2)</f>
        <v>0</v>
      </c>
      <c r="K148" s="203" t="s">
        <v>129</v>
      </c>
      <c r="L148" s="37"/>
      <c r="M148" s="208" t="s">
        <v>1</v>
      </c>
      <c r="N148" s="209" t="s">
        <v>42</v>
      </c>
      <c r="O148" s="69"/>
      <c r="P148" s="210">
        <f>O148*H148</f>
        <v>0</v>
      </c>
      <c r="Q148" s="210">
        <v>0</v>
      </c>
      <c r="R148" s="210">
        <f>Q148*H148</f>
        <v>0</v>
      </c>
      <c r="S148" s="210">
        <v>0</v>
      </c>
      <c r="T148" s="211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212" t="s">
        <v>130</v>
      </c>
      <c r="AT148" s="212" t="s">
        <v>125</v>
      </c>
      <c r="AU148" s="212" t="s">
        <v>87</v>
      </c>
      <c r="AY148" s="15" t="s">
        <v>122</v>
      </c>
      <c r="BE148" s="213">
        <f>IF(N148="základní",J148,0)</f>
        <v>0</v>
      </c>
      <c r="BF148" s="213">
        <f>IF(N148="snížená",J148,0)</f>
        <v>0</v>
      </c>
      <c r="BG148" s="213">
        <f>IF(N148="zákl. přenesená",J148,0)</f>
        <v>0</v>
      </c>
      <c r="BH148" s="213">
        <f>IF(N148="sníž. přenesená",J148,0)</f>
        <v>0</v>
      </c>
      <c r="BI148" s="213">
        <f>IF(N148="nulová",J148,0)</f>
        <v>0</v>
      </c>
      <c r="BJ148" s="15" t="s">
        <v>85</v>
      </c>
      <c r="BK148" s="213">
        <f>ROUND(I148*H148,2)</f>
        <v>0</v>
      </c>
      <c r="BL148" s="15" t="s">
        <v>130</v>
      </c>
      <c r="BM148" s="212" t="s">
        <v>182</v>
      </c>
    </row>
    <row r="149" spans="1:65" s="2" customFormat="1" ht="29.25">
      <c r="A149" s="32"/>
      <c r="B149" s="33"/>
      <c r="C149" s="34"/>
      <c r="D149" s="214" t="s">
        <v>132</v>
      </c>
      <c r="E149" s="34"/>
      <c r="F149" s="215" t="s">
        <v>183</v>
      </c>
      <c r="G149" s="34"/>
      <c r="H149" s="34"/>
      <c r="I149" s="113"/>
      <c r="J149" s="34"/>
      <c r="K149" s="34"/>
      <c r="L149" s="37"/>
      <c r="M149" s="216"/>
      <c r="N149" s="217"/>
      <c r="O149" s="69"/>
      <c r="P149" s="69"/>
      <c r="Q149" s="69"/>
      <c r="R149" s="69"/>
      <c r="S149" s="69"/>
      <c r="T149" s="70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T149" s="15" t="s">
        <v>132</v>
      </c>
      <c r="AU149" s="15" t="s">
        <v>87</v>
      </c>
    </row>
    <row r="150" spans="1:65" s="2" customFormat="1" ht="19.5">
      <c r="A150" s="32"/>
      <c r="B150" s="33"/>
      <c r="C150" s="34"/>
      <c r="D150" s="214" t="s">
        <v>134</v>
      </c>
      <c r="E150" s="34"/>
      <c r="F150" s="218" t="s">
        <v>141</v>
      </c>
      <c r="G150" s="34"/>
      <c r="H150" s="34"/>
      <c r="I150" s="113"/>
      <c r="J150" s="34"/>
      <c r="K150" s="34"/>
      <c r="L150" s="37"/>
      <c r="M150" s="216"/>
      <c r="N150" s="217"/>
      <c r="O150" s="69"/>
      <c r="P150" s="69"/>
      <c r="Q150" s="69"/>
      <c r="R150" s="69"/>
      <c r="S150" s="69"/>
      <c r="T150" s="70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5" t="s">
        <v>134</v>
      </c>
      <c r="AU150" s="15" t="s">
        <v>87</v>
      </c>
    </row>
    <row r="151" spans="1:65" s="2" customFormat="1" ht="21.75" customHeight="1">
      <c r="A151" s="32"/>
      <c r="B151" s="33"/>
      <c r="C151" s="201" t="s">
        <v>189</v>
      </c>
      <c r="D151" s="201" t="s">
        <v>125</v>
      </c>
      <c r="E151" s="202" t="s">
        <v>185</v>
      </c>
      <c r="F151" s="203" t="s">
        <v>186</v>
      </c>
      <c r="G151" s="204" t="s">
        <v>138</v>
      </c>
      <c r="H151" s="205">
        <v>200</v>
      </c>
      <c r="I151" s="206"/>
      <c r="J151" s="207">
        <f>ROUND(I151*H151,2)</f>
        <v>0</v>
      </c>
      <c r="K151" s="203" t="s">
        <v>129</v>
      </c>
      <c r="L151" s="37"/>
      <c r="M151" s="208" t="s">
        <v>1</v>
      </c>
      <c r="N151" s="209" t="s">
        <v>42</v>
      </c>
      <c r="O151" s="69"/>
      <c r="P151" s="210">
        <f>O151*H151</f>
        <v>0</v>
      </c>
      <c r="Q151" s="210">
        <v>0</v>
      </c>
      <c r="R151" s="210">
        <f>Q151*H151</f>
        <v>0</v>
      </c>
      <c r="S151" s="210">
        <v>0</v>
      </c>
      <c r="T151" s="211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212" t="s">
        <v>130</v>
      </c>
      <c r="AT151" s="212" t="s">
        <v>125</v>
      </c>
      <c r="AU151" s="212" t="s">
        <v>87</v>
      </c>
      <c r="AY151" s="15" t="s">
        <v>122</v>
      </c>
      <c r="BE151" s="213">
        <f>IF(N151="základní",J151,0)</f>
        <v>0</v>
      </c>
      <c r="BF151" s="213">
        <f>IF(N151="snížená",J151,0)</f>
        <v>0</v>
      </c>
      <c r="BG151" s="213">
        <f>IF(N151="zákl. přenesená",J151,0)</f>
        <v>0</v>
      </c>
      <c r="BH151" s="213">
        <f>IF(N151="sníž. přenesená",J151,0)</f>
        <v>0</v>
      </c>
      <c r="BI151" s="213">
        <f>IF(N151="nulová",J151,0)</f>
        <v>0</v>
      </c>
      <c r="BJ151" s="15" t="s">
        <v>85</v>
      </c>
      <c r="BK151" s="213">
        <f>ROUND(I151*H151,2)</f>
        <v>0</v>
      </c>
      <c r="BL151" s="15" t="s">
        <v>130</v>
      </c>
      <c r="BM151" s="212" t="s">
        <v>187</v>
      </c>
    </row>
    <row r="152" spans="1:65" s="2" customFormat="1" ht="29.25">
      <c r="A152" s="32"/>
      <c r="B152" s="33"/>
      <c r="C152" s="34"/>
      <c r="D152" s="214" t="s">
        <v>132</v>
      </c>
      <c r="E152" s="34"/>
      <c r="F152" s="215" t="s">
        <v>188</v>
      </c>
      <c r="G152" s="34"/>
      <c r="H152" s="34"/>
      <c r="I152" s="113"/>
      <c r="J152" s="34"/>
      <c r="K152" s="34"/>
      <c r="L152" s="37"/>
      <c r="M152" s="216"/>
      <c r="N152" s="217"/>
      <c r="O152" s="69"/>
      <c r="P152" s="69"/>
      <c r="Q152" s="69"/>
      <c r="R152" s="69"/>
      <c r="S152" s="69"/>
      <c r="T152" s="70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5" t="s">
        <v>132</v>
      </c>
      <c r="AU152" s="15" t="s">
        <v>87</v>
      </c>
    </row>
    <row r="153" spans="1:65" s="2" customFormat="1" ht="19.5">
      <c r="A153" s="32"/>
      <c r="B153" s="33"/>
      <c r="C153" s="34"/>
      <c r="D153" s="214" t="s">
        <v>134</v>
      </c>
      <c r="E153" s="34"/>
      <c r="F153" s="218" t="s">
        <v>141</v>
      </c>
      <c r="G153" s="34"/>
      <c r="H153" s="34"/>
      <c r="I153" s="113"/>
      <c r="J153" s="34"/>
      <c r="K153" s="34"/>
      <c r="L153" s="37"/>
      <c r="M153" s="216"/>
      <c r="N153" s="217"/>
      <c r="O153" s="69"/>
      <c r="P153" s="69"/>
      <c r="Q153" s="69"/>
      <c r="R153" s="69"/>
      <c r="S153" s="69"/>
      <c r="T153" s="70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T153" s="15" t="s">
        <v>134</v>
      </c>
      <c r="AU153" s="15" t="s">
        <v>87</v>
      </c>
    </row>
    <row r="154" spans="1:65" s="2" customFormat="1" ht="21.75" customHeight="1">
      <c r="A154" s="32"/>
      <c r="B154" s="33"/>
      <c r="C154" s="201" t="s">
        <v>194</v>
      </c>
      <c r="D154" s="201" t="s">
        <v>125</v>
      </c>
      <c r="E154" s="202" t="s">
        <v>190</v>
      </c>
      <c r="F154" s="203" t="s">
        <v>191</v>
      </c>
      <c r="G154" s="204" t="s">
        <v>128</v>
      </c>
      <c r="H154" s="205">
        <v>8</v>
      </c>
      <c r="I154" s="206"/>
      <c r="J154" s="207">
        <f>ROUND(I154*H154,2)</f>
        <v>0</v>
      </c>
      <c r="K154" s="203" t="s">
        <v>129</v>
      </c>
      <c r="L154" s="37"/>
      <c r="M154" s="208" t="s">
        <v>1</v>
      </c>
      <c r="N154" s="209" t="s">
        <v>42</v>
      </c>
      <c r="O154" s="69"/>
      <c r="P154" s="210">
        <f>O154*H154</f>
        <v>0</v>
      </c>
      <c r="Q154" s="210">
        <v>0</v>
      </c>
      <c r="R154" s="210">
        <f>Q154*H154</f>
        <v>0</v>
      </c>
      <c r="S154" s="210">
        <v>0</v>
      </c>
      <c r="T154" s="211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212" t="s">
        <v>130</v>
      </c>
      <c r="AT154" s="212" t="s">
        <v>125</v>
      </c>
      <c r="AU154" s="212" t="s">
        <v>87</v>
      </c>
      <c r="AY154" s="15" t="s">
        <v>122</v>
      </c>
      <c r="BE154" s="213">
        <f>IF(N154="základní",J154,0)</f>
        <v>0</v>
      </c>
      <c r="BF154" s="213">
        <f>IF(N154="snížená",J154,0)</f>
        <v>0</v>
      </c>
      <c r="BG154" s="213">
        <f>IF(N154="zákl. přenesená",J154,0)</f>
        <v>0</v>
      </c>
      <c r="BH154" s="213">
        <f>IF(N154="sníž. přenesená",J154,0)</f>
        <v>0</v>
      </c>
      <c r="BI154" s="213">
        <f>IF(N154="nulová",J154,0)</f>
        <v>0</v>
      </c>
      <c r="BJ154" s="15" t="s">
        <v>85</v>
      </c>
      <c r="BK154" s="213">
        <f>ROUND(I154*H154,2)</f>
        <v>0</v>
      </c>
      <c r="BL154" s="15" t="s">
        <v>130</v>
      </c>
      <c r="BM154" s="212" t="s">
        <v>284</v>
      </c>
    </row>
    <row r="155" spans="1:65" s="2" customFormat="1" ht="19.5">
      <c r="A155" s="32"/>
      <c r="B155" s="33"/>
      <c r="C155" s="34"/>
      <c r="D155" s="214" t="s">
        <v>132</v>
      </c>
      <c r="E155" s="34"/>
      <c r="F155" s="215" t="s">
        <v>193</v>
      </c>
      <c r="G155" s="34"/>
      <c r="H155" s="34"/>
      <c r="I155" s="113"/>
      <c r="J155" s="34"/>
      <c r="K155" s="34"/>
      <c r="L155" s="37"/>
      <c r="M155" s="216"/>
      <c r="N155" s="217"/>
      <c r="O155" s="69"/>
      <c r="P155" s="69"/>
      <c r="Q155" s="69"/>
      <c r="R155" s="69"/>
      <c r="S155" s="69"/>
      <c r="T155" s="70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5" t="s">
        <v>132</v>
      </c>
      <c r="AU155" s="15" t="s">
        <v>87</v>
      </c>
    </row>
    <row r="156" spans="1:65" s="2" customFormat="1" ht="21.75" customHeight="1">
      <c r="A156" s="32"/>
      <c r="B156" s="33"/>
      <c r="C156" s="201" t="s">
        <v>199</v>
      </c>
      <c r="D156" s="201" t="s">
        <v>125</v>
      </c>
      <c r="E156" s="202" t="s">
        <v>285</v>
      </c>
      <c r="F156" s="203" t="s">
        <v>286</v>
      </c>
      <c r="G156" s="204" t="s">
        <v>128</v>
      </c>
      <c r="H156" s="205">
        <v>34</v>
      </c>
      <c r="I156" s="206"/>
      <c r="J156" s="207">
        <f>ROUND(I156*H156,2)</f>
        <v>0</v>
      </c>
      <c r="K156" s="203" t="s">
        <v>129</v>
      </c>
      <c r="L156" s="37"/>
      <c r="M156" s="208" t="s">
        <v>1</v>
      </c>
      <c r="N156" s="209" t="s">
        <v>42</v>
      </c>
      <c r="O156" s="69"/>
      <c r="P156" s="210">
        <f>O156*H156</f>
        <v>0</v>
      </c>
      <c r="Q156" s="210">
        <v>0</v>
      </c>
      <c r="R156" s="210">
        <f>Q156*H156</f>
        <v>0</v>
      </c>
      <c r="S156" s="210">
        <v>0</v>
      </c>
      <c r="T156" s="211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212" t="s">
        <v>130</v>
      </c>
      <c r="AT156" s="212" t="s">
        <v>125</v>
      </c>
      <c r="AU156" s="212" t="s">
        <v>87</v>
      </c>
      <c r="AY156" s="15" t="s">
        <v>122</v>
      </c>
      <c r="BE156" s="213">
        <f>IF(N156="základní",J156,0)</f>
        <v>0</v>
      </c>
      <c r="BF156" s="213">
        <f>IF(N156="snížená",J156,0)</f>
        <v>0</v>
      </c>
      <c r="BG156" s="213">
        <f>IF(N156="zákl. přenesená",J156,0)</f>
        <v>0</v>
      </c>
      <c r="BH156" s="213">
        <f>IF(N156="sníž. přenesená",J156,0)</f>
        <v>0</v>
      </c>
      <c r="BI156" s="213">
        <f>IF(N156="nulová",J156,0)</f>
        <v>0</v>
      </c>
      <c r="BJ156" s="15" t="s">
        <v>85</v>
      </c>
      <c r="BK156" s="213">
        <f>ROUND(I156*H156,2)</f>
        <v>0</v>
      </c>
      <c r="BL156" s="15" t="s">
        <v>130</v>
      </c>
      <c r="BM156" s="212" t="s">
        <v>287</v>
      </c>
    </row>
    <row r="157" spans="1:65" s="2" customFormat="1" ht="19.5">
      <c r="A157" s="32"/>
      <c r="B157" s="33"/>
      <c r="C157" s="34"/>
      <c r="D157" s="214" t="s">
        <v>132</v>
      </c>
      <c r="E157" s="34"/>
      <c r="F157" s="215" t="s">
        <v>288</v>
      </c>
      <c r="G157" s="34"/>
      <c r="H157" s="34"/>
      <c r="I157" s="113"/>
      <c r="J157" s="34"/>
      <c r="K157" s="34"/>
      <c r="L157" s="37"/>
      <c r="M157" s="216"/>
      <c r="N157" s="217"/>
      <c r="O157" s="69"/>
      <c r="P157" s="69"/>
      <c r="Q157" s="69"/>
      <c r="R157" s="69"/>
      <c r="S157" s="69"/>
      <c r="T157" s="70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T157" s="15" t="s">
        <v>132</v>
      </c>
      <c r="AU157" s="15" t="s">
        <v>87</v>
      </c>
    </row>
    <row r="158" spans="1:65" s="2" customFormat="1" ht="21.75" customHeight="1">
      <c r="A158" s="32"/>
      <c r="B158" s="33"/>
      <c r="C158" s="201" t="s">
        <v>8</v>
      </c>
      <c r="D158" s="201" t="s">
        <v>125</v>
      </c>
      <c r="E158" s="202" t="s">
        <v>289</v>
      </c>
      <c r="F158" s="203" t="s">
        <v>290</v>
      </c>
      <c r="G158" s="204" t="s">
        <v>128</v>
      </c>
      <c r="H158" s="205">
        <v>34</v>
      </c>
      <c r="I158" s="206"/>
      <c r="J158" s="207">
        <f>ROUND(I158*H158,2)</f>
        <v>0</v>
      </c>
      <c r="K158" s="203" t="s">
        <v>129</v>
      </c>
      <c r="L158" s="37"/>
      <c r="M158" s="208" t="s">
        <v>1</v>
      </c>
      <c r="N158" s="209" t="s">
        <v>42</v>
      </c>
      <c r="O158" s="69"/>
      <c r="P158" s="210">
        <f>O158*H158</f>
        <v>0</v>
      </c>
      <c r="Q158" s="210">
        <v>0</v>
      </c>
      <c r="R158" s="210">
        <f>Q158*H158</f>
        <v>0</v>
      </c>
      <c r="S158" s="210">
        <v>0</v>
      </c>
      <c r="T158" s="211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212" t="s">
        <v>130</v>
      </c>
      <c r="AT158" s="212" t="s">
        <v>125</v>
      </c>
      <c r="AU158" s="212" t="s">
        <v>87</v>
      </c>
      <c r="AY158" s="15" t="s">
        <v>122</v>
      </c>
      <c r="BE158" s="213">
        <f>IF(N158="základní",J158,0)</f>
        <v>0</v>
      </c>
      <c r="BF158" s="213">
        <f>IF(N158="snížená",J158,0)</f>
        <v>0</v>
      </c>
      <c r="BG158" s="213">
        <f>IF(N158="zákl. přenesená",J158,0)</f>
        <v>0</v>
      </c>
      <c r="BH158" s="213">
        <f>IF(N158="sníž. přenesená",J158,0)</f>
        <v>0</v>
      </c>
      <c r="BI158" s="213">
        <f>IF(N158="nulová",J158,0)</f>
        <v>0</v>
      </c>
      <c r="BJ158" s="15" t="s">
        <v>85</v>
      </c>
      <c r="BK158" s="213">
        <f>ROUND(I158*H158,2)</f>
        <v>0</v>
      </c>
      <c r="BL158" s="15" t="s">
        <v>130</v>
      </c>
      <c r="BM158" s="212" t="s">
        <v>291</v>
      </c>
    </row>
    <row r="159" spans="1:65" s="2" customFormat="1">
      <c r="A159" s="32"/>
      <c r="B159" s="33"/>
      <c r="C159" s="34"/>
      <c r="D159" s="214" t="s">
        <v>132</v>
      </c>
      <c r="E159" s="34"/>
      <c r="F159" s="215" t="s">
        <v>290</v>
      </c>
      <c r="G159" s="34"/>
      <c r="H159" s="34"/>
      <c r="I159" s="113"/>
      <c r="J159" s="34"/>
      <c r="K159" s="34"/>
      <c r="L159" s="37"/>
      <c r="M159" s="216"/>
      <c r="N159" s="217"/>
      <c r="O159" s="69"/>
      <c r="P159" s="69"/>
      <c r="Q159" s="69"/>
      <c r="R159" s="69"/>
      <c r="S159" s="69"/>
      <c r="T159" s="70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T159" s="15" t="s">
        <v>132</v>
      </c>
      <c r="AU159" s="15" t="s">
        <v>87</v>
      </c>
    </row>
    <row r="160" spans="1:65" s="2" customFormat="1" ht="21.75" customHeight="1">
      <c r="A160" s="32"/>
      <c r="B160" s="33"/>
      <c r="C160" s="201" t="s">
        <v>210</v>
      </c>
      <c r="D160" s="201" t="s">
        <v>125</v>
      </c>
      <c r="E160" s="202" t="s">
        <v>195</v>
      </c>
      <c r="F160" s="203" t="s">
        <v>196</v>
      </c>
      <c r="G160" s="204" t="s">
        <v>138</v>
      </c>
      <c r="H160" s="205">
        <v>3.6</v>
      </c>
      <c r="I160" s="206"/>
      <c r="J160" s="207">
        <f>ROUND(I160*H160,2)</f>
        <v>0</v>
      </c>
      <c r="K160" s="203" t="s">
        <v>129</v>
      </c>
      <c r="L160" s="37"/>
      <c r="M160" s="208" t="s">
        <v>1</v>
      </c>
      <c r="N160" s="209" t="s">
        <v>42</v>
      </c>
      <c r="O160" s="69"/>
      <c r="P160" s="210">
        <f>O160*H160</f>
        <v>0</v>
      </c>
      <c r="Q160" s="210">
        <v>0</v>
      </c>
      <c r="R160" s="210">
        <f>Q160*H160</f>
        <v>0</v>
      </c>
      <c r="S160" s="210">
        <v>0</v>
      </c>
      <c r="T160" s="211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212" t="s">
        <v>130</v>
      </c>
      <c r="AT160" s="212" t="s">
        <v>125</v>
      </c>
      <c r="AU160" s="212" t="s">
        <v>87</v>
      </c>
      <c r="AY160" s="15" t="s">
        <v>122</v>
      </c>
      <c r="BE160" s="213">
        <f>IF(N160="základní",J160,0)</f>
        <v>0</v>
      </c>
      <c r="BF160" s="213">
        <f>IF(N160="snížená",J160,0)</f>
        <v>0</v>
      </c>
      <c r="BG160" s="213">
        <f>IF(N160="zákl. přenesená",J160,0)</f>
        <v>0</v>
      </c>
      <c r="BH160" s="213">
        <f>IF(N160="sníž. přenesená",J160,0)</f>
        <v>0</v>
      </c>
      <c r="BI160" s="213">
        <f>IF(N160="nulová",J160,0)</f>
        <v>0</v>
      </c>
      <c r="BJ160" s="15" t="s">
        <v>85</v>
      </c>
      <c r="BK160" s="213">
        <f>ROUND(I160*H160,2)</f>
        <v>0</v>
      </c>
      <c r="BL160" s="15" t="s">
        <v>130</v>
      </c>
      <c r="BM160" s="212" t="s">
        <v>197</v>
      </c>
    </row>
    <row r="161" spans="1:65" s="2" customFormat="1" ht="19.5">
      <c r="A161" s="32"/>
      <c r="B161" s="33"/>
      <c r="C161" s="34"/>
      <c r="D161" s="214" t="s">
        <v>132</v>
      </c>
      <c r="E161" s="34"/>
      <c r="F161" s="215" t="s">
        <v>198</v>
      </c>
      <c r="G161" s="34"/>
      <c r="H161" s="34"/>
      <c r="I161" s="113"/>
      <c r="J161" s="34"/>
      <c r="K161" s="34"/>
      <c r="L161" s="37"/>
      <c r="M161" s="216"/>
      <c r="N161" s="217"/>
      <c r="O161" s="69"/>
      <c r="P161" s="69"/>
      <c r="Q161" s="69"/>
      <c r="R161" s="69"/>
      <c r="S161" s="69"/>
      <c r="T161" s="70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T161" s="15" t="s">
        <v>132</v>
      </c>
      <c r="AU161" s="15" t="s">
        <v>87</v>
      </c>
    </row>
    <row r="162" spans="1:65" s="2" customFormat="1" ht="21.75" customHeight="1">
      <c r="A162" s="32"/>
      <c r="B162" s="33"/>
      <c r="C162" s="201" t="s">
        <v>214</v>
      </c>
      <c r="D162" s="201" t="s">
        <v>125</v>
      </c>
      <c r="E162" s="202" t="s">
        <v>200</v>
      </c>
      <c r="F162" s="203" t="s">
        <v>201</v>
      </c>
      <c r="G162" s="204" t="s">
        <v>138</v>
      </c>
      <c r="H162" s="205">
        <v>3.6</v>
      </c>
      <c r="I162" s="206"/>
      <c r="J162" s="207">
        <f>ROUND(I162*H162,2)</f>
        <v>0</v>
      </c>
      <c r="K162" s="203" t="s">
        <v>129</v>
      </c>
      <c r="L162" s="37"/>
      <c r="M162" s="208" t="s">
        <v>1</v>
      </c>
      <c r="N162" s="209" t="s">
        <v>42</v>
      </c>
      <c r="O162" s="69"/>
      <c r="P162" s="210">
        <f>O162*H162</f>
        <v>0</v>
      </c>
      <c r="Q162" s="210">
        <v>0</v>
      </c>
      <c r="R162" s="210">
        <f>Q162*H162</f>
        <v>0</v>
      </c>
      <c r="S162" s="210">
        <v>0</v>
      </c>
      <c r="T162" s="211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212" t="s">
        <v>202</v>
      </c>
      <c r="AT162" s="212" t="s">
        <v>125</v>
      </c>
      <c r="AU162" s="212" t="s">
        <v>87</v>
      </c>
      <c r="AY162" s="15" t="s">
        <v>122</v>
      </c>
      <c r="BE162" s="213">
        <f>IF(N162="základní",J162,0)</f>
        <v>0</v>
      </c>
      <c r="BF162" s="213">
        <f>IF(N162="snížená",J162,0)</f>
        <v>0</v>
      </c>
      <c r="BG162" s="213">
        <f>IF(N162="zákl. přenesená",J162,0)</f>
        <v>0</v>
      </c>
      <c r="BH162" s="213">
        <f>IF(N162="sníž. přenesená",J162,0)</f>
        <v>0</v>
      </c>
      <c r="BI162" s="213">
        <f>IF(N162="nulová",J162,0)</f>
        <v>0</v>
      </c>
      <c r="BJ162" s="15" t="s">
        <v>85</v>
      </c>
      <c r="BK162" s="213">
        <f>ROUND(I162*H162,2)</f>
        <v>0</v>
      </c>
      <c r="BL162" s="15" t="s">
        <v>202</v>
      </c>
      <c r="BM162" s="212" t="s">
        <v>203</v>
      </c>
    </row>
    <row r="163" spans="1:65" s="2" customFormat="1" ht="19.5">
      <c r="A163" s="32"/>
      <c r="B163" s="33"/>
      <c r="C163" s="34"/>
      <c r="D163" s="214" t="s">
        <v>132</v>
      </c>
      <c r="E163" s="34"/>
      <c r="F163" s="215" t="s">
        <v>204</v>
      </c>
      <c r="G163" s="34"/>
      <c r="H163" s="34"/>
      <c r="I163" s="113"/>
      <c r="J163" s="34"/>
      <c r="K163" s="34"/>
      <c r="L163" s="37"/>
      <c r="M163" s="216"/>
      <c r="N163" s="217"/>
      <c r="O163" s="69"/>
      <c r="P163" s="69"/>
      <c r="Q163" s="69"/>
      <c r="R163" s="69"/>
      <c r="S163" s="69"/>
      <c r="T163" s="70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T163" s="15" t="s">
        <v>132</v>
      </c>
      <c r="AU163" s="15" t="s">
        <v>87</v>
      </c>
    </row>
    <row r="164" spans="1:65" s="2" customFormat="1" ht="21.75" customHeight="1">
      <c r="A164" s="32"/>
      <c r="B164" s="33"/>
      <c r="C164" s="201" t="s">
        <v>218</v>
      </c>
      <c r="D164" s="201" t="s">
        <v>125</v>
      </c>
      <c r="E164" s="202" t="s">
        <v>205</v>
      </c>
      <c r="F164" s="203" t="s">
        <v>206</v>
      </c>
      <c r="G164" s="204" t="s">
        <v>207</v>
      </c>
      <c r="H164" s="205">
        <v>14</v>
      </c>
      <c r="I164" s="206"/>
      <c r="J164" s="207">
        <f>ROUND(I164*H164,2)</f>
        <v>0</v>
      </c>
      <c r="K164" s="203" t="s">
        <v>129</v>
      </c>
      <c r="L164" s="37"/>
      <c r="M164" s="208" t="s">
        <v>1</v>
      </c>
      <c r="N164" s="209" t="s">
        <v>42</v>
      </c>
      <c r="O164" s="69"/>
      <c r="P164" s="210">
        <f>O164*H164</f>
        <v>0</v>
      </c>
      <c r="Q164" s="210">
        <v>0</v>
      </c>
      <c r="R164" s="210">
        <f>Q164*H164</f>
        <v>0</v>
      </c>
      <c r="S164" s="210">
        <v>0</v>
      </c>
      <c r="T164" s="211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212" t="s">
        <v>202</v>
      </c>
      <c r="AT164" s="212" t="s">
        <v>125</v>
      </c>
      <c r="AU164" s="212" t="s">
        <v>87</v>
      </c>
      <c r="AY164" s="15" t="s">
        <v>122</v>
      </c>
      <c r="BE164" s="213">
        <f>IF(N164="základní",J164,0)</f>
        <v>0</v>
      </c>
      <c r="BF164" s="213">
        <f>IF(N164="snížená",J164,0)</f>
        <v>0</v>
      </c>
      <c r="BG164" s="213">
        <f>IF(N164="zákl. přenesená",J164,0)</f>
        <v>0</v>
      </c>
      <c r="BH164" s="213">
        <f>IF(N164="sníž. přenesená",J164,0)</f>
        <v>0</v>
      </c>
      <c r="BI164" s="213">
        <f>IF(N164="nulová",J164,0)</f>
        <v>0</v>
      </c>
      <c r="BJ164" s="15" t="s">
        <v>85</v>
      </c>
      <c r="BK164" s="213">
        <f>ROUND(I164*H164,2)</f>
        <v>0</v>
      </c>
      <c r="BL164" s="15" t="s">
        <v>202</v>
      </c>
      <c r="BM164" s="212" t="s">
        <v>208</v>
      </c>
    </row>
    <row r="165" spans="1:65" s="2" customFormat="1" ht="29.25">
      <c r="A165" s="32"/>
      <c r="B165" s="33"/>
      <c r="C165" s="34"/>
      <c r="D165" s="214" t="s">
        <v>132</v>
      </c>
      <c r="E165" s="34"/>
      <c r="F165" s="215" t="s">
        <v>209</v>
      </c>
      <c r="G165" s="34"/>
      <c r="H165" s="34"/>
      <c r="I165" s="113"/>
      <c r="J165" s="34"/>
      <c r="K165" s="34"/>
      <c r="L165" s="37"/>
      <c r="M165" s="216"/>
      <c r="N165" s="217"/>
      <c r="O165" s="69"/>
      <c r="P165" s="69"/>
      <c r="Q165" s="69"/>
      <c r="R165" s="69"/>
      <c r="S165" s="69"/>
      <c r="T165" s="70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T165" s="15" t="s">
        <v>132</v>
      </c>
      <c r="AU165" s="15" t="s">
        <v>87</v>
      </c>
    </row>
    <row r="166" spans="1:65" s="2" customFormat="1" ht="21.75" customHeight="1">
      <c r="A166" s="32"/>
      <c r="B166" s="33"/>
      <c r="C166" s="201" t="s">
        <v>225</v>
      </c>
      <c r="D166" s="201" t="s">
        <v>125</v>
      </c>
      <c r="E166" s="202" t="s">
        <v>211</v>
      </c>
      <c r="F166" s="203" t="s">
        <v>212</v>
      </c>
      <c r="G166" s="204" t="s">
        <v>128</v>
      </c>
      <c r="H166" s="205">
        <v>4</v>
      </c>
      <c r="I166" s="206"/>
      <c r="J166" s="207">
        <f>ROUND(I166*H166,2)</f>
        <v>0</v>
      </c>
      <c r="K166" s="203" t="s">
        <v>129</v>
      </c>
      <c r="L166" s="37"/>
      <c r="M166" s="208" t="s">
        <v>1</v>
      </c>
      <c r="N166" s="209" t="s">
        <v>42</v>
      </c>
      <c r="O166" s="69"/>
      <c r="P166" s="210">
        <f>O166*H166</f>
        <v>0</v>
      </c>
      <c r="Q166" s="210">
        <v>0</v>
      </c>
      <c r="R166" s="210">
        <f>Q166*H166</f>
        <v>0</v>
      </c>
      <c r="S166" s="210">
        <v>0</v>
      </c>
      <c r="T166" s="211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212" t="s">
        <v>130</v>
      </c>
      <c r="AT166" s="212" t="s">
        <v>125</v>
      </c>
      <c r="AU166" s="212" t="s">
        <v>87</v>
      </c>
      <c r="AY166" s="15" t="s">
        <v>122</v>
      </c>
      <c r="BE166" s="213">
        <f>IF(N166="základní",J166,0)</f>
        <v>0</v>
      </c>
      <c r="BF166" s="213">
        <f>IF(N166="snížená",J166,0)</f>
        <v>0</v>
      </c>
      <c r="BG166" s="213">
        <f>IF(N166="zákl. přenesená",J166,0)</f>
        <v>0</v>
      </c>
      <c r="BH166" s="213">
        <f>IF(N166="sníž. přenesená",J166,0)</f>
        <v>0</v>
      </c>
      <c r="BI166" s="213">
        <f>IF(N166="nulová",J166,0)</f>
        <v>0</v>
      </c>
      <c r="BJ166" s="15" t="s">
        <v>85</v>
      </c>
      <c r="BK166" s="213">
        <f>ROUND(I166*H166,2)</f>
        <v>0</v>
      </c>
      <c r="BL166" s="15" t="s">
        <v>130</v>
      </c>
      <c r="BM166" s="212" t="s">
        <v>213</v>
      </c>
    </row>
    <row r="167" spans="1:65" s="2" customFormat="1">
      <c r="A167" s="32"/>
      <c r="B167" s="33"/>
      <c r="C167" s="34"/>
      <c r="D167" s="214" t="s">
        <v>132</v>
      </c>
      <c r="E167" s="34"/>
      <c r="F167" s="215" t="s">
        <v>212</v>
      </c>
      <c r="G167" s="34"/>
      <c r="H167" s="34"/>
      <c r="I167" s="113"/>
      <c r="J167" s="34"/>
      <c r="K167" s="34"/>
      <c r="L167" s="37"/>
      <c r="M167" s="216"/>
      <c r="N167" s="217"/>
      <c r="O167" s="69"/>
      <c r="P167" s="69"/>
      <c r="Q167" s="69"/>
      <c r="R167" s="69"/>
      <c r="S167" s="69"/>
      <c r="T167" s="70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T167" s="15" t="s">
        <v>132</v>
      </c>
      <c r="AU167" s="15" t="s">
        <v>87</v>
      </c>
    </row>
    <row r="168" spans="1:65" s="2" customFormat="1" ht="21.75" customHeight="1">
      <c r="A168" s="32"/>
      <c r="B168" s="33"/>
      <c r="C168" s="201" t="s">
        <v>229</v>
      </c>
      <c r="D168" s="201" t="s">
        <v>125</v>
      </c>
      <c r="E168" s="202" t="s">
        <v>215</v>
      </c>
      <c r="F168" s="203" t="s">
        <v>216</v>
      </c>
      <c r="G168" s="204" t="s">
        <v>128</v>
      </c>
      <c r="H168" s="205">
        <v>4</v>
      </c>
      <c r="I168" s="206"/>
      <c r="J168" s="207">
        <f>ROUND(I168*H168,2)</f>
        <v>0</v>
      </c>
      <c r="K168" s="203" t="s">
        <v>129</v>
      </c>
      <c r="L168" s="37"/>
      <c r="M168" s="208" t="s">
        <v>1</v>
      </c>
      <c r="N168" s="209" t="s">
        <v>42</v>
      </c>
      <c r="O168" s="69"/>
      <c r="P168" s="210">
        <f>O168*H168</f>
        <v>0</v>
      </c>
      <c r="Q168" s="210">
        <v>0</v>
      </c>
      <c r="R168" s="210">
        <f>Q168*H168</f>
        <v>0</v>
      </c>
      <c r="S168" s="210">
        <v>0</v>
      </c>
      <c r="T168" s="211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212" t="s">
        <v>130</v>
      </c>
      <c r="AT168" s="212" t="s">
        <v>125</v>
      </c>
      <c r="AU168" s="212" t="s">
        <v>87</v>
      </c>
      <c r="AY168" s="15" t="s">
        <v>122</v>
      </c>
      <c r="BE168" s="213">
        <f>IF(N168="základní",J168,0)</f>
        <v>0</v>
      </c>
      <c r="BF168" s="213">
        <f>IF(N168="snížená",J168,0)</f>
        <v>0</v>
      </c>
      <c r="BG168" s="213">
        <f>IF(N168="zákl. přenesená",J168,0)</f>
        <v>0</v>
      </c>
      <c r="BH168" s="213">
        <f>IF(N168="sníž. přenesená",J168,0)</f>
        <v>0</v>
      </c>
      <c r="BI168" s="213">
        <f>IF(N168="nulová",J168,0)</f>
        <v>0</v>
      </c>
      <c r="BJ168" s="15" t="s">
        <v>85</v>
      </c>
      <c r="BK168" s="213">
        <f>ROUND(I168*H168,2)</f>
        <v>0</v>
      </c>
      <c r="BL168" s="15" t="s">
        <v>130</v>
      </c>
      <c r="BM168" s="212" t="s">
        <v>217</v>
      </c>
    </row>
    <row r="169" spans="1:65" s="2" customFormat="1">
      <c r="A169" s="32"/>
      <c r="B169" s="33"/>
      <c r="C169" s="34"/>
      <c r="D169" s="214" t="s">
        <v>132</v>
      </c>
      <c r="E169" s="34"/>
      <c r="F169" s="215" t="s">
        <v>216</v>
      </c>
      <c r="G169" s="34"/>
      <c r="H169" s="34"/>
      <c r="I169" s="113"/>
      <c r="J169" s="34"/>
      <c r="K169" s="34"/>
      <c r="L169" s="37"/>
      <c r="M169" s="216"/>
      <c r="N169" s="217"/>
      <c r="O169" s="69"/>
      <c r="P169" s="69"/>
      <c r="Q169" s="69"/>
      <c r="R169" s="69"/>
      <c r="S169" s="69"/>
      <c r="T169" s="70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T169" s="15" t="s">
        <v>132</v>
      </c>
      <c r="AU169" s="15" t="s">
        <v>87</v>
      </c>
    </row>
    <row r="170" spans="1:65" s="2" customFormat="1" ht="21.75" customHeight="1">
      <c r="A170" s="32"/>
      <c r="B170" s="33"/>
      <c r="C170" s="230" t="s">
        <v>7</v>
      </c>
      <c r="D170" s="230" t="s">
        <v>219</v>
      </c>
      <c r="E170" s="231" t="s">
        <v>220</v>
      </c>
      <c r="F170" s="232" t="s">
        <v>221</v>
      </c>
      <c r="G170" s="233" t="s">
        <v>128</v>
      </c>
      <c r="H170" s="234">
        <v>2</v>
      </c>
      <c r="I170" s="235"/>
      <c r="J170" s="236">
        <f>ROUND(I170*H170,2)</f>
        <v>0</v>
      </c>
      <c r="K170" s="232" t="s">
        <v>129</v>
      </c>
      <c r="L170" s="237"/>
      <c r="M170" s="238" t="s">
        <v>1</v>
      </c>
      <c r="N170" s="239" t="s">
        <v>42</v>
      </c>
      <c r="O170" s="69"/>
      <c r="P170" s="210">
        <f>O170*H170</f>
        <v>0</v>
      </c>
      <c r="Q170" s="210">
        <v>0.26888000000000001</v>
      </c>
      <c r="R170" s="210">
        <f>Q170*H170</f>
        <v>0.53776000000000002</v>
      </c>
      <c r="S170" s="210">
        <v>0</v>
      </c>
      <c r="T170" s="211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212" t="s">
        <v>222</v>
      </c>
      <c r="AT170" s="212" t="s">
        <v>219</v>
      </c>
      <c r="AU170" s="212" t="s">
        <v>87</v>
      </c>
      <c r="AY170" s="15" t="s">
        <v>122</v>
      </c>
      <c r="BE170" s="213">
        <f>IF(N170="základní",J170,0)</f>
        <v>0</v>
      </c>
      <c r="BF170" s="213">
        <f>IF(N170="snížená",J170,0)</f>
        <v>0</v>
      </c>
      <c r="BG170" s="213">
        <f>IF(N170="zákl. přenesená",J170,0)</f>
        <v>0</v>
      </c>
      <c r="BH170" s="213">
        <f>IF(N170="sníž. přenesená",J170,0)</f>
        <v>0</v>
      </c>
      <c r="BI170" s="213">
        <f>IF(N170="nulová",J170,0)</f>
        <v>0</v>
      </c>
      <c r="BJ170" s="15" t="s">
        <v>85</v>
      </c>
      <c r="BK170" s="213">
        <f>ROUND(I170*H170,2)</f>
        <v>0</v>
      </c>
      <c r="BL170" s="15" t="s">
        <v>222</v>
      </c>
      <c r="BM170" s="212" t="s">
        <v>292</v>
      </c>
    </row>
    <row r="171" spans="1:65" s="2" customFormat="1">
      <c r="A171" s="32"/>
      <c r="B171" s="33"/>
      <c r="C171" s="34"/>
      <c r="D171" s="214" t="s">
        <v>132</v>
      </c>
      <c r="E171" s="34"/>
      <c r="F171" s="215" t="s">
        <v>221</v>
      </c>
      <c r="G171" s="34"/>
      <c r="H171" s="34"/>
      <c r="I171" s="113"/>
      <c r="J171" s="34"/>
      <c r="K171" s="34"/>
      <c r="L171" s="37"/>
      <c r="M171" s="216"/>
      <c r="N171" s="217"/>
      <c r="O171" s="69"/>
      <c r="P171" s="69"/>
      <c r="Q171" s="69"/>
      <c r="R171" s="69"/>
      <c r="S171" s="69"/>
      <c r="T171" s="70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T171" s="15" t="s">
        <v>132</v>
      </c>
      <c r="AU171" s="15" t="s">
        <v>87</v>
      </c>
    </row>
    <row r="172" spans="1:65" s="2" customFormat="1" ht="19.5">
      <c r="A172" s="32"/>
      <c r="B172" s="33"/>
      <c r="C172" s="34"/>
      <c r="D172" s="214" t="s">
        <v>134</v>
      </c>
      <c r="E172" s="34"/>
      <c r="F172" s="218" t="s">
        <v>224</v>
      </c>
      <c r="G172" s="34"/>
      <c r="H172" s="34"/>
      <c r="I172" s="113"/>
      <c r="J172" s="34"/>
      <c r="K172" s="34"/>
      <c r="L172" s="37"/>
      <c r="M172" s="216"/>
      <c r="N172" s="217"/>
      <c r="O172" s="69"/>
      <c r="P172" s="69"/>
      <c r="Q172" s="69"/>
      <c r="R172" s="69"/>
      <c r="S172" s="69"/>
      <c r="T172" s="70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T172" s="15" t="s">
        <v>134</v>
      </c>
      <c r="AU172" s="15" t="s">
        <v>87</v>
      </c>
    </row>
    <row r="173" spans="1:65" s="2" customFormat="1" ht="21.75" customHeight="1">
      <c r="A173" s="32"/>
      <c r="B173" s="33"/>
      <c r="C173" s="230" t="s">
        <v>236</v>
      </c>
      <c r="D173" s="230" t="s">
        <v>219</v>
      </c>
      <c r="E173" s="231" t="s">
        <v>226</v>
      </c>
      <c r="F173" s="232" t="s">
        <v>227</v>
      </c>
      <c r="G173" s="233" t="s">
        <v>128</v>
      </c>
      <c r="H173" s="234">
        <v>2</v>
      </c>
      <c r="I173" s="235"/>
      <c r="J173" s="236">
        <f>ROUND(I173*H173,2)</f>
        <v>0</v>
      </c>
      <c r="K173" s="232" t="s">
        <v>129</v>
      </c>
      <c r="L173" s="237"/>
      <c r="M173" s="238" t="s">
        <v>1</v>
      </c>
      <c r="N173" s="239" t="s">
        <v>42</v>
      </c>
      <c r="O173" s="69"/>
      <c r="P173" s="210">
        <f>O173*H173</f>
        <v>0</v>
      </c>
      <c r="Q173" s="210">
        <v>0.25684000000000001</v>
      </c>
      <c r="R173" s="210">
        <f>Q173*H173</f>
        <v>0.51368000000000003</v>
      </c>
      <c r="S173" s="210">
        <v>0</v>
      </c>
      <c r="T173" s="211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212" t="s">
        <v>222</v>
      </c>
      <c r="AT173" s="212" t="s">
        <v>219</v>
      </c>
      <c r="AU173" s="212" t="s">
        <v>87</v>
      </c>
      <c r="AY173" s="15" t="s">
        <v>122</v>
      </c>
      <c r="BE173" s="213">
        <f>IF(N173="základní",J173,0)</f>
        <v>0</v>
      </c>
      <c r="BF173" s="213">
        <f>IF(N173="snížená",J173,0)</f>
        <v>0</v>
      </c>
      <c r="BG173" s="213">
        <f>IF(N173="zákl. přenesená",J173,0)</f>
        <v>0</v>
      </c>
      <c r="BH173" s="213">
        <f>IF(N173="sníž. přenesená",J173,0)</f>
        <v>0</v>
      </c>
      <c r="BI173" s="213">
        <f>IF(N173="nulová",J173,0)</f>
        <v>0</v>
      </c>
      <c r="BJ173" s="15" t="s">
        <v>85</v>
      </c>
      <c r="BK173" s="213">
        <f>ROUND(I173*H173,2)</f>
        <v>0</v>
      </c>
      <c r="BL173" s="15" t="s">
        <v>222</v>
      </c>
      <c r="BM173" s="212" t="s">
        <v>228</v>
      </c>
    </row>
    <row r="174" spans="1:65" s="2" customFormat="1">
      <c r="A174" s="32"/>
      <c r="B174" s="33"/>
      <c r="C174" s="34"/>
      <c r="D174" s="214" t="s">
        <v>132</v>
      </c>
      <c r="E174" s="34"/>
      <c r="F174" s="215" t="s">
        <v>227</v>
      </c>
      <c r="G174" s="34"/>
      <c r="H174" s="34"/>
      <c r="I174" s="113"/>
      <c r="J174" s="34"/>
      <c r="K174" s="34"/>
      <c r="L174" s="37"/>
      <c r="M174" s="216"/>
      <c r="N174" s="217"/>
      <c r="O174" s="69"/>
      <c r="P174" s="69"/>
      <c r="Q174" s="69"/>
      <c r="R174" s="69"/>
      <c r="S174" s="69"/>
      <c r="T174" s="70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T174" s="15" t="s">
        <v>132</v>
      </c>
      <c r="AU174" s="15" t="s">
        <v>87</v>
      </c>
    </row>
    <row r="175" spans="1:65" s="2" customFormat="1" ht="19.5">
      <c r="A175" s="32"/>
      <c r="B175" s="33"/>
      <c r="C175" s="34"/>
      <c r="D175" s="214" t="s">
        <v>134</v>
      </c>
      <c r="E175" s="34"/>
      <c r="F175" s="218" t="s">
        <v>224</v>
      </c>
      <c r="G175" s="34"/>
      <c r="H175" s="34"/>
      <c r="I175" s="113"/>
      <c r="J175" s="34"/>
      <c r="K175" s="34"/>
      <c r="L175" s="37"/>
      <c r="M175" s="216"/>
      <c r="N175" s="217"/>
      <c r="O175" s="69"/>
      <c r="P175" s="69"/>
      <c r="Q175" s="69"/>
      <c r="R175" s="69"/>
      <c r="S175" s="69"/>
      <c r="T175" s="70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T175" s="15" t="s">
        <v>134</v>
      </c>
      <c r="AU175" s="15" t="s">
        <v>87</v>
      </c>
    </row>
    <row r="176" spans="1:65" s="2" customFormat="1" ht="21.75" customHeight="1">
      <c r="A176" s="32"/>
      <c r="B176" s="33"/>
      <c r="C176" s="230" t="s">
        <v>242</v>
      </c>
      <c r="D176" s="230" t="s">
        <v>219</v>
      </c>
      <c r="E176" s="231" t="s">
        <v>230</v>
      </c>
      <c r="F176" s="232" t="s">
        <v>231</v>
      </c>
      <c r="G176" s="233" t="s">
        <v>128</v>
      </c>
      <c r="H176" s="234">
        <v>6402</v>
      </c>
      <c r="I176" s="235"/>
      <c r="J176" s="236">
        <f>ROUND(I176*H176,2)</f>
        <v>0</v>
      </c>
      <c r="K176" s="232" t="s">
        <v>129</v>
      </c>
      <c r="L176" s="237"/>
      <c r="M176" s="238" t="s">
        <v>1</v>
      </c>
      <c r="N176" s="239" t="s">
        <v>42</v>
      </c>
      <c r="O176" s="69"/>
      <c r="P176" s="210">
        <f>O176*H176</f>
        <v>0</v>
      </c>
      <c r="Q176" s="210">
        <v>1.8000000000000001E-4</v>
      </c>
      <c r="R176" s="210">
        <f>Q176*H176</f>
        <v>1.1523600000000001</v>
      </c>
      <c r="S176" s="210">
        <v>0</v>
      </c>
      <c r="T176" s="211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212" t="s">
        <v>222</v>
      </c>
      <c r="AT176" s="212" t="s">
        <v>219</v>
      </c>
      <c r="AU176" s="212" t="s">
        <v>87</v>
      </c>
      <c r="AY176" s="15" t="s">
        <v>122</v>
      </c>
      <c r="BE176" s="213">
        <f>IF(N176="základní",J176,0)</f>
        <v>0</v>
      </c>
      <c r="BF176" s="213">
        <f>IF(N176="snížená",J176,0)</f>
        <v>0</v>
      </c>
      <c r="BG176" s="213">
        <f>IF(N176="zákl. přenesená",J176,0)</f>
        <v>0</v>
      </c>
      <c r="BH176" s="213">
        <f>IF(N176="sníž. přenesená",J176,0)</f>
        <v>0</v>
      </c>
      <c r="BI176" s="213">
        <f>IF(N176="nulová",J176,0)</f>
        <v>0</v>
      </c>
      <c r="BJ176" s="15" t="s">
        <v>85</v>
      </c>
      <c r="BK176" s="213">
        <f>ROUND(I176*H176,2)</f>
        <v>0</v>
      </c>
      <c r="BL176" s="15" t="s">
        <v>222</v>
      </c>
      <c r="BM176" s="212" t="s">
        <v>232</v>
      </c>
    </row>
    <row r="177" spans="1:65" s="2" customFormat="1">
      <c r="A177" s="32"/>
      <c r="B177" s="33"/>
      <c r="C177" s="34"/>
      <c r="D177" s="214" t="s">
        <v>132</v>
      </c>
      <c r="E177" s="34"/>
      <c r="F177" s="215" t="s">
        <v>231</v>
      </c>
      <c r="G177" s="34"/>
      <c r="H177" s="34"/>
      <c r="I177" s="113"/>
      <c r="J177" s="34"/>
      <c r="K177" s="34"/>
      <c r="L177" s="37"/>
      <c r="M177" s="216"/>
      <c r="N177" s="217"/>
      <c r="O177" s="69"/>
      <c r="P177" s="69"/>
      <c r="Q177" s="69"/>
      <c r="R177" s="69"/>
      <c r="S177" s="69"/>
      <c r="T177" s="70"/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T177" s="15" t="s">
        <v>132</v>
      </c>
      <c r="AU177" s="15" t="s">
        <v>87</v>
      </c>
    </row>
    <row r="178" spans="1:65" s="2" customFormat="1" ht="21.75" customHeight="1">
      <c r="A178" s="32"/>
      <c r="B178" s="33"/>
      <c r="C178" s="230" t="s">
        <v>251</v>
      </c>
      <c r="D178" s="230" t="s">
        <v>219</v>
      </c>
      <c r="E178" s="231" t="s">
        <v>233</v>
      </c>
      <c r="F178" s="232" t="s">
        <v>234</v>
      </c>
      <c r="G178" s="233" t="s">
        <v>128</v>
      </c>
      <c r="H178" s="234">
        <v>5758</v>
      </c>
      <c r="I178" s="235"/>
      <c r="J178" s="236">
        <f>ROUND(I178*H178,2)</f>
        <v>0</v>
      </c>
      <c r="K178" s="232" t="s">
        <v>129</v>
      </c>
      <c r="L178" s="237"/>
      <c r="M178" s="238" t="s">
        <v>1</v>
      </c>
      <c r="N178" s="239" t="s">
        <v>42</v>
      </c>
      <c r="O178" s="69"/>
      <c r="P178" s="210">
        <f>O178*H178</f>
        <v>0</v>
      </c>
      <c r="Q178" s="210">
        <v>2.0000000000000002E-5</v>
      </c>
      <c r="R178" s="210">
        <f>Q178*H178</f>
        <v>0.11516000000000001</v>
      </c>
      <c r="S178" s="210">
        <v>0</v>
      </c>
      <c r="T178" s="211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212" t="s">
        <v>222</v>
      </c>
      <c r="AT178" s="212" t="s">
        <v>219</v>
      </c>
      <c r="AU178" s="212" t="s">
        <v>87</v>
      </c>
      <c r="AY178" s="15" t="s">
        <v>122</v>
      </c>
      <c r="BE178" s="213">
        <f>IF(N178="základní",J178,0)</f>
        <v>0</v>
      </c>
      <c r="BF178" s="213">
        <f>IF(N178="snížená",J178,0)</f>
        <v>0</v>
      </c>
      <c r="BG178" s="213">
        <f>IF(N178="zákl. přenesená",J178,0)</f>
        <v>0</v>
      </c>
      <c r="BH178" s="213">
        <f>IF(N178="sníž. přenesená",J178,0)</f>
        <v>0</v>
      </c>
      <c r="BI178" s="213">
        <f>IF(N178="nulová",J178,0)</f>
        <v>0</v>
      </c>
      <c r="BJ178" s="15" t="s">
        <v>85</v>
      </c>
      <c r="BK178" s="213">
        <f>ROUND(I178*H178,2)</f>
        <v>0</v>
      </c>
      <c r="BL178" s="15" t="s">
        <v>222</v>
      </c>
      <c r="BM178" s="212" t="s">
        <v>235</v>
      </c>
    </row>
    <row r="179" spans="1:65" s="2" customFormat="1">
      <c r="A179" s="32"/>
      <c r="B179" s="33"/>
      <c r="C179" s="34"/>
      <c r="D179" s="214" t="s">
        <v>132</v>
      </c>
      <c r="E179" s="34"/>
      <c r="F179" s="215" t="s">
        <v>234</v>
      </c>
      <c r="G179" s="34"/>
      <c r="H179" s="34"/>
      <c r="I179" s="113"/>
      <c r="J179" s="34"/>
      <c r="K179" s="34"/>
      <c r="L179" s="37"/>
      <c r="M179" s="216"/>
      <c r="N179" s="217"/>
      <c r="O179" s="69"/>
      <c r="P179" s="69"/>
      <c r="Q179" s="69"/>
      <c r="R179" s="69"/>
      <c r="S179" s="69"/>
      <c r="T179" s="70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T179" s="15" t="s">
        <v>132</v>
      </c>
      <c r="AU179" s="15" t="s">
        <v>87</v>
      </c>
    </row>
    <row r="180" spans="1:65" s="2" customFormat="1" ht="21.75" customHeight="1">
      <c r="A180" s="32"/>
      <c r="B180" s="33"/>
      <c r="C180" s="230" t="s">
        <v>257</v>
      </c>
      <c r="D180" s="230" t="s">
        <v>219</v>
      </c>
      <c r="E180" s="231" t="s">
        <v>237</v>
      </c>
      <c r="F180" s="232" t="s">
        <v>238</v>
      </c>
      <c r="G180" s="233" t="s">
        <v>128</v>
      </c>
      <c r="H180" s="234">
        <v>28</v>
      </c>
      <c r="I180" s="235"/>
      <c r="J180" s="236">
        <f>ROUND(I180*H180,2)</f>
        <v>0</v>
      </c>
      <c r="K180" s="232" t="s">
        <v>129</v>
      </c>
      <c r="L180" s="237"/>
      <c r="M180" s="238" t="s">
        <v>1</v>
      </c>
      <c r="N180" s="239" t="s">
        <v>42</v>
      </c>
      <c r="O180" s="69"/>
      <c r="P180" s="210">
        <f>O180*H180</f>
        <v>0</v>
      </c>
      <c r="Q180" s="210">
        <v>1.0499999999999999E-3</v>
      </c>
      <c r="R180" s="210">
        <f>Q180*H180</f>
        <v>2.9399999999999999E-2</v>
      </c>
      <c r="S180" s="210">
        <v>0</v>
      </c>
      <c r="T180" s="211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212" t="s">
        <v>168</v>
      </c>
      <c r="AT180" s="212" t="s">
        <v>219</v>
      </c>
      <c r="AU180" s="212" t="s">
        <v>87</v>
      </c>
      <c r="AY180" s="15" t="s">
        <v>122</v>
      </c>
      <c r="BE180" s="213">
        <f>IF(N180="základní",J180,0)</f>
        <v>0</v>
      </c>
      <c r="BF180" s="213">
        <f>IF(N180="snížená",J180,0)</f>
        <v>0</v>
      </c>
      <c r="BG180" s="213">
        <f>IF(N180="zákl. přenesená",J180,0)</f>
        <v>0</v>
      </c>
      <c r="BH180" s="213">
        <f>IF(N180="sníž. přenesená",J180,0)</f>
        <v>0</v>
      </c>
      <c r="BI180" s="213">
        <f>IF(N180="nulová",J180,0)</f>
        <v>0</v>
      </c>
      <c r="BJ180" s="15" t="s">
        <v>85</v>
      </c>
      <c r="BK180" s="213">
        <f>ROUND(I180*H180,2)</f>
        <v>0</v>
      </c>
      <c r="BL180" s="15" t="s">
        <v>130</v>
      </c>
      <c r="BM180" s="212" t="s">
        <v>239</v>
      </c>
    </row>
    <row r="181" spans="1:65" s="2" customFormat="1">
      <c r="A181" s="32"/>
      <c r="B181" s="33"/>
      <c r="C181" s="34"/>
      <c r="D181" s="214" t="s">
        <v>132</v>
      </c>
      <c r="E181" s="34"/>
      <c r="F181" s="215" t="s">
        <v>238</v>
      </c>
      <c r="G181" s="34"/>
      <c r="H181" s="34"/>
      <c r="I181" s="113"/>
      <c r="J181" s="34"/>
      <c r="K181" s="34"/>
      <c r="L181" s="37"/>
      <c r="M181" s="216"/>
      <c r="N181" s="217"/>
      <c r="O181" s="69"/>
      <c r="P181" s="69"/>
      <c r="Q181" s="69"/>
      <c r="R181" s="69"/>
      <c r="S181" s="69"/>
      <c r="T181" s="70"/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T181" s="15" t="s">
        <v>132</v>
      </c>
      <c r="AU181" s="15" t="s">
        <v>87</v>
      </c>
    </row>
    <row r="182" spans="1:65" s="12" customFormat="1" ht="25.9" customHeight="1">
      <c r="B182" s="185"/>
      <c r="C182" s="186"/>
      <c r="D182" s="187" t="s">
        <v>76</v>
      </c>
      <c r="E182" s="188" t="s">
        <v>240</v>
      </c>
      <c r="F182" s="188" t="s">
        <v>241</v>
      </c>
      <c r="G182" s="186"/>
      <c r="H182" s="186"/>
      <c r="I182" s="189"/>
      <c r="J182" s="190">
        <f>BK182</f>
        <v>0</v>
      </c>
      <c r="K182" s="186"/>
      <c r="L182" s="191"/>
      <c r="M182" s="192"/>
      <c r="N182" s="193"/>
      <c r="O182" s="193"/>
      <c r="P182" s="194">
        <f>SUM(P183:P204)</f>
        <v>0</v>
      </c>
      <c r="Q182" s="193"/>
      <c r="R182" s="194">
        <f>SUM(R183:R204)</f>
        <v>0</v>
      </c>
      <c r="S182" s="193"/>
      <c r="T182" s="195">
        <f>SUM(T183:T204)</f>
        <v>0</v>
      </c>
      <c r="AR182" s="196" t="s">
        <v>130</v>
      </c>
      <c r="AT182" s="197" t="s">
        <v>76</v>
      </c>
      <c r="AU182" s="197" t="s">
        <v>77</v>
      </c>
      <c r="AY182" s="196" t="s">
        <v>122</v>
      </c>
      <c r="BK182" s="198">
        <f>SUM(BK183:BK204)</f>
        <v>0</v>
      </c>
    </row>
    <row r="183" spans="1:65" s="2" customFormat="1" ht="33" customHeight="1">
      <c r="A183" s="32"/>
      <c r="B183" s="33"/>
      <c r="C183" s="201" t="s">
        <v>264</v>
      </c>
      <c r="D183" s="201" t="s">
        <v>125</v>
      </c>
      <c r="E183" s="202" t="s">
        <v>243</v>
      </c>
      <c r="F183" s="203" t="s">
        <v>244</v>
      </c>
      <c r="G183" s="204" t="s">
        <v>245</v>
      </c>
      <c r="H183" s="205">
        <v>115.97799999999999</v>
      </c>
      <c r="I183" s="206"/>
      <c r="J183" s="207">
        <f>ROUND(I183*H183,2)</f>
        <v>0</v>
      </c>
      <c r="K183" s="203" t="s">
        <v>129</v>
      </c>
      <c r="L183" s="37"/>
      <c r="M183" s="208" t="s">
        <v>1</v>
      </c>
      <c r="N183" s="209" t="s">
        <v>42</v>
      </c>
      <c r="O183" s="69"/>
      <c r="P183" s="210">
        <f>O183*H183</f>
        <v>0</v>
      </c>
      <c r="Q183" s="210">
        <v>0</v>
      </c>
      <c r="R183" s="210">
        <f>Q183*H183</f>
        <v>0</v>
      </c>
      <c r="S183" s="210">
        <v>0</v>
      </c>
      <c r="T183" s="211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212" t="s">
        <v>246</v>
      </c>
      <c r="AT183" s="212" t="s">
        <v>125</v>
      </c>
      <c r="AU183" s="212" t="s">
        <v>85</v>
      </c>
      <c r="AY183" s="15" t="s">
        <v>122</v>
      </c>
      <c r="BE183" s="213">
        <f>IF(N183="základní",J183,0)</f>
        <v>0</v>
      </c>
      <c r="BF183" s="213">
        <f>IF(N183="snížená",J183,0)</f>
        <v>0</v>
      </c>
      <c r="BG183" s="213">
        <f>IF(N183="zákl. přenesená",J183,0)</f>
        <v>0</v>
      </c>
      <c r="BH183" s="213">
        <f>IF(N183="sníž. přenesená",J183,0)</f>
        <v>0</v>
      </c>
      <c r="BI183" s="213">
        <f>IF(N183="nulová",J183,0)</f>
        <v>0</v>
      </c>
      <c r="BJ183" s="15" t="s">
        <v>85</v>
      </c>
      <c r="BK183" s="213">
        <f>ROUND(I183*H183,2)</f>
        <v>0</v>
      </c>
      <c r="BL183" s="15" t="s">
        <v>246</v>
      </c>
      <c r="BM183" s="212" t="s">
        <v>247</v>
      </c>
    </row>
    <row r="184" spans="1:65" s="2" customFormat="1" ht="68.25">
      <c r="A184" s="32"/>
      <c r="B184" s="33"/>
      <c r="C184" s="34"/>
      <c r="D184" s="214" t="s">
        <v>132</v>
      </c>
      <c r="E184" s="34"/>
      <c r="F184" s="215" t="s">
        <v>248</v>
      </c>
      <c r="G184" s="34"/>
      <c r="H184" s="34"/>
      <c r="I184" s="113"/>
      <c r="J184" s="34"/>
      <c r="K184" s="34"/>
      <c r="L184" s="37"/>
      <c r="M184" s="216"/>
      <c r="N184" s="217"/>
      <c r="O184" s="69"/>
      <c r="P184" s="69"/>
      <c r="Q184" s="69"/>
      <c r="R184" s="69"/>
      <c r="S184" s="69"/>
      <c r="T184" s="70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T184" s="15" t="s">
        <v>132</v>
      </c>
      <c r="AU184" s="15" t="s">
        <v>85</v>
      </c>
    </row>
    <row r="185" spans="1:65" s="2" customFormat="1" ht="19.5">
      <c r="A185" s="32"/>
      <c r="B185" s="33"/>
      <c r="C185" s="34"/>
      <c r="D185" s="214" t="s">
        <v>134</v>
      </c>
      <c r="E185" s="34"/>
      <c r="F185" s="218" t="s">
        <v>249</v>
      </c>
      <c r="G185" s="34"/>
      <c r="H185" s="34"/>
      <c r="I185" s="113"/>
      <c r="J185" s="34"/>
      <c r="K185" s="34"/>
      <c r="L185" s="37"/>
      <c r="M185" s="216"/>
      <c r="N185" s="217"/>
      <c r="O185" s="69"/>
      <c r="P185" s="69"/>
      <c r="Q185" s="69"/>
      <c r="R185" s="69"/>
      <c r="S185" s="69"/>
      <c r="T185" s="70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T185" s="15" t="s">
        <v>134</v>
      </c>
      <c r="AU185" s="15" t="s">
        <v>85</v>
      </c>
    </row>
    <row r="186" spans="1:65" s="13" customFormat="1">
      <c r="B186" s="219"/>
      <c r="C186" s="220"/>
      <c r="D186" s="214" t="s">
        <v>147</v>
      </c>
      <c r="E186" s="221" t="s">
        <v>1</v>
      </c>
      <c r="F186" s="222" t="s">
        <v>293</v>
      </c>
      <c r="G186" s="220"/>
      <c r="H186" s="223">
        <v>115.97799999999999</v>
      </c>
      <c r="I186" s="224"/>
      <c r="J186" s="220"/>
      <c r="K186" s="220"/>
      <c r="L186" s="225"/>
      <c r="M186" s="226"/>
      <c r="N186" s="227"/>
      <c r="O186" s="227"/>
      <c r="P186" s="227"/>
      <c r="Q186" s="227"/>
      <c r="R186" s="227"/>
      <c r="S186" s="227"/>
      <c r="T186" s="228"/>
      <c r="AT186" s="229" t="s">
        <v>147</v>
      </c>
      <c r="AU186" s="229" t="s">
        <v>85</v>
      </c>
      <c r="AV186" s="13" t="s">
        <v>87</v>
      </c>
      <c r="AW186" s="13" t="s">
        <v>34</v>
      </c>
      <c r="AX186" s="13" t="s">
        <v>85</v>
      </c>
      <c r="AY186" s="229" t="s">
        <v>122</v>
      </c>
    </row>
    <row r="187" spans="1:65" s="2" customFormat="1" ht="21.75" customHeight="1">
      <c r="A187" s="32"/>
      <c r="B187" s="33"/>
      <c r="C187" s="201" t="s">
        <v>270</v>
      </c>
      <c r="D187" s="201" t="s">
        <v>125</v>
      </c>
      <c r="E187" s="202" t="s">
        <v>252</v>
      </c>
      <c r="F187" s="203" t="s">
        <v>253</v>
      </c>
      <c r="G187" s="204" t="s">
        <v>245</v>
      </c>
      <c r="H187" s="205">
        <v>1.2669999999999999</v>
      </c>
      <c r="I187" s="206"/>
      <c r="J187" s="207">
        <f>ROUND(I187*H187,2)</f>
        <v>0</v>
      </c>
      <c r="K187" s="203" t="s">
        <v>129</v>
      </c>
      <c r="L187" s="37"/>
      <c r="M187" s="208" t="s">
        <v>1</v>
      </c>
      <c r="N187" s="209" t="s">
        <v>42</v>
      </c>
      <c r="O187" s="69"/>
      <c r="P187" s="210">
        <f>O187*H187</f>
        <v>0</v>
      </c>
      <c r="Q187" s="210">
        <v>0</v>
      </c>
      <c r="R187" s="210">
        <f>Q187*H187</f>
        <v>0</v>
      </c>
      <c r="S187" s="210">
        <v>0</v>
      </c>
      <c r="T187" s="211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212" t="s">
        <v>246</v>
      </c>
      <c r="AT187" s="212" t="s">
        <v>125</v>
      </c>
      <c r="AU187" s="212" t="s">
        <v>85</v>
      </c>
      <c r="AY187" s="15" t="s">
        <v>122</v>
      </c>
      <c r="BE187" s="213">
        <f>IF(N187="základní",J187,0)</f>
        <v>0</v>
      </c>
      <c r="BF187" s="213">
        <f>IF(N187="snížená",J187,0)</f>
        <v>0</v>
      </c>
      <c r="BG187" s="213">
        <f>IF(N187="zákl. přenesená",J187,0)</f>
        <v>0</v>
      </c>
      <c r="BH187" s="213">
        <f>IF(N187="sníž. přenesená",J187,0)</f>
        <v>0</v>
      </c>
      <c r="BI187" s="213">
        <f>IF(N187="nulová",J187,0)</f>
        <v>0</v>
      </c>
      <c r="BJ187" s="15" t="s">
        <v>85</v>
      </c>
      <c r="BK187" s="213">
        <f>ROUND(I187*H187,2)</f>
        <v>0</v>
      </c>
      <c r="BL187" s="15" t="s">
        <v>246</v>
      </c>
      <c r="BM187" s="212" t="s">
        <v>254</v>
      </c>
    </row>
    <row r="188" spans="1:65" s="2" customFormat="1" ht="29.25">
      <c r="A188" s="32"/>
      <c r="B188" s="33"/>
      <c r="C188" s="34"/>
      <c r="D188" s="214" t="s">
        <v>132</v>
      </c>
      <c r="E188" s="34"/>
      <c r="F188" s="215" t="s">
        <v>255</v>
      </c>
      <c r="G188" s="34"/>
      <c r="H188" s="34"/>
      <c r="I188" s="113"/>
      <c r="J188" s="34"/>
      <c r="K188" s="34"/>
      <c r="L188" s="37"/>
      <c r="M188" s="216"/>
      <c r="N188" s="217"/>
      <c r="O188" s="69"/>
      <c r="P188" s="69"/>
      <c r="Q188" s="69"/>
      <c r="R188" s="69"/>
      <c r="S188" s="69"/>
      <c r="T188" s="70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T188" s="15" t="s">
        <v>132</v>
      </c>
      <c r="AU188" s="15" t="s">
        <v>85</v>
      </c>
    </row>
    <row r="189" spans="1:65" s="13" customFormat="1">
      <c r="B189" s="219"/>
      <c r="C189" s="220"/>
      <c r="D189" s="214" t="s">
        <v>147</v>
      </c>
      <c r="E189" s="221" t="s">
        <v>1</v>
      </c>
      <c r="F189" s="222" t="s">
        <v>256</v>
      </c>
      <c r="G189" s="220"/>
      <c r="H189" s="223">
        <v>1.2669999999999999</v>
      </c>
      <c r="I189" s="224"/>
      <c r="J189" s="220"/>
      <c r="K189" s="220"/>
      <c r="L189" s="225"/>
      <c r="M189" s="226"/>
      <c r="N189" s="227"/>
      <c r="O189" s="227"/>
      <c r="P189" s="227"/>
      <c r="Q189" s="227"/>
      <c r="R189" s="227"/>
      <c r="S189" s="227"/>
      <c r="T189" s="228"/>
      <c r="AT189" s="229" t="s">
        <v>147</v>
      </c>
      <c r="AU189" s="229" t="s">
        <v>85</v>
      </c>
      <c r="AV189" s="13" t="s">
        <v>87</v>
      </c>
      <c r="AW189" s="13" t="s">
        <v>34</v>
      </c>
      <c r="AX189" s="13" t="s">
        <v>85</v>
      </c>
      <c r="AY189" s="229" t="s">
        <v>122</v>
      </c>
    </row>
    <row r="190" spans="1:65" s="2" customFormat="1" ht="33" customHeight="1">
      <c r="A190" s="32"/>
      <c r="B190" s="33"/>
      <c r="C190" s="201" t="s">
        <v>272</v>
      </c>
      <c r="D190" s="201" t="s">
        <v>125</v>
      </c>
      <c r="E190" s="202" t="s">
        <v>258</v>
      </c>
      <c r="F190" s="203" t="s">
        <v>259</v>
      </c>
      <c r="G190" s="204" t="s">
        <v>128</v>
      </c>
      <c r="H190" s="205">
        <v>1</v>
      </c>
      <c r="I190" s="206"/>
      <c r="J190" s="207">
        <f>ROUND(I190*H190,2)</f>
        <v>0</v>
      </c>
      <c r="K190" s="203" t="s">
        <v>129</v>
      </c>
      <c r="L190" s="37"/>
      <c r="M190" s="208" t="s">
        <v>1</v>
      </c>
      <c r="N190" s="209" t="s">
        <v>42</v>
      </c>
      <c r="O190" s="69"/>
      <c r="P190" s="210">
        <f>O190*H190</f>
        <v>0</v>
      </c>
      <c r="Q190" s="210">
        <v>0</v>
      </c>
      <c r="R190" s="210">
        <f>Q190*H190</f>
        <v>0</v>
      </c>
      <c r="S190" s="210">
        <v>0</v>
      </c>
      <c r="T190" s="211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212" t="s">
        <v>246</v>
      </c>
      <c r="AT190" s="212" t="s">
        <v>125</v>
      </c>
      <c r="AU190" s="212" t="s">
        <v>85</v>
      </c>
      <c r="AY190" s="15" t="s">
        <v>122</v>
      </c>
      <c r="BE190" s="213">
        <f>IF(N190="základní",J190,0)</f>
        <v>0</v>
      </c>
      <c r="BF190" s="213">
        <f>IF(N190="snížená",J190,0)</f>
        <v>0</v>
      </c>
      <c r="BG190" s="213">
        <f>IF(N190="zákl. přenesená",J190,0)</f>
        <v>0</v>
      </c>
      <c r="BH190" s="213">
        <f>IF(N190="sníž. přenesená",J190,0)</f>
        <v>0</v>
      </c>
      <c r="BI190" s="213">
        <f>IF(N190="nulová",J190,0)</f>
        <v>0</v>
      </c>
      <c r="BJ190" s="15" t="s">
        <v>85</v>
      </c>
      <c r="BK190" s="213">
        <f>ROUND(I190*H190,2)</f>
        <v>0</v>
      </c>
      <c r="BL190" s="15" t="s">
        <v>246</v>
      </c>
      <c r="BM190" s="212" t="s">
        <v>260</v>
      </c>
    </row>
    <row r="191" spans="1:65" s="2" customFormat="1" ht="68.25">
      <c r="A191" s="32"/>
      <c r="B191" s="33"/>
      <c r="C191" s="34"/>
      <c r="D191" s="214" t="s">
        <v>132</v>
      </c>
      <c r="E191" s="34"/>
      <c r="F191" s="215" t="s">
        <v>261</v>
      </c>
      <c r="G191" s="34"/>
      <c r="H191" s="34"/>
      <c r="I191" s="113"/>
      <c r="J191" s="34"/>
      <c r="K191" s="34"/>
      <c r="L191" s="37"/>
      <c r="M191" s="216"/>
      <c r="N191" s="217"/>
      <c r="O191" s="69"/>
      <c r="P191" s="69"/>
      <c r="Q191" s="69"/>
      <c r="R191" s="69"/>
      <c r="S191" s="69"/>
      <c r="T191" s="70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T191" s="15" t="s">
        <v>132</v>
      </c>
      <c r="AU191" s="15" t="s">
        <v>85</v>
      </c>
    </row>
    <row r="192" spans="1:65" s="2" customFormat="1" ht="19.5">
      <c r="A192" s="32"/>
      <c r="B192" s="33"/>
      <c r="C192" s="34"/>
      <c r="D192" s="214" t="s">
        <v>134</v>
      </c>
      <c r="E192" s="34"/>
      <c r="F192" s="218" t="s">
        <v>262</v>
      </c>
      <c r="G192" s="34"/>
      <c r="H192" s="34"/>
      <c r="I192" s="113"/>
      <c r="J192" s="34"/>
      <c r="K192" s="34"/>
      <c r="L192" s="37"/>
      <c r="M192" s="216"/>
      <c r="N192" s="217"/>
      <c r="O192" s="69"/>
      <c r="P192" s="69"/>
      <c r="Q192" s="69"/>
      <c r="R192" s="69"/>
      <c r="S192" s="69"/>
      <c r="T192" s="70"/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T192" s="15" t="s">
        <v>134</v>
      </c>
      <c r="AU192" s="15" t="s">
        <v>85</v>
      </c>
    </row>
    <row r="193" spans="1:65" s="13" customFormat="1">
      <c r="B193" s="219"/>
      <c r="C193" s="220"/>
      <c r="D193" s="214" t="s">
        <v>147</v>
      </c>
      <c r="E193" s="221" t="s">
        <v>1</v>
      </c>
      <c r="F193" s="222" t="s">
        <v>263</v>
      </c>
      <c r="G193" s="220"/>
      <c r="H193" s="223">
        <v>1</v>
      </c>
      <c r="I193" s="224"/>
      <c r="J193" s="220"/>
      <c r="K193" s="220"/>
      <c r="L193" s="225"/>
      <c r="M193" s="226"/>
      <c r="N193" s="227"/>
      <c r="O193" s="227"/>
      <c r="P193" s="227"/>
      <c r="Q193" s="227"/>
      <c r="R193" s="227"/>
      <c r="S193" s="227"/>
      <c r="T193" s="228"/>
      <c r="AT193" s="229" t="s">
        <v>147</v>
      </c>
      <c r="AU193" s="229" t="s">
        <v>85</v>
      </c>
      <c r="AV193" s="13" t="s">
        <v>87</v>
      </c>
      <c r="AW193" s="13" t="s">
        <v>34</v>
      </c>
      <c r="AX193" s="13" t="s">
        <v>85</v>
      </c>
      <c r="AY193" s="229" t="s">
        <v>122</v>
      </c>
    </row>
    <row r="194" spans="1:65" s="2" customFormat="1" ht="21.75" customHeight="1">
      <c r="A194" s="32"/>
      <c r="B194" s="33"/>
      <c r="C194" s="201" t="s">
        <v>294</v>
      </c>
      <c r="D194" s="201" t="s">
        <v>125</v>
      </c>
      <c r="E194" s="202" t="s">
        <v>265</v>
      </c>
      <c r="F194" s="203" t="s">
        <v>266</v>
      </c>
      <c r="G194" s="204" t="s">
        <v>245</v>
      </c>
      <c r="H194" s="205">
        <v>117.006</v>
      </c>
      <c r="I194" s="206"/>
      <c r="J194" s="207">
        <f>ROUND(I194*H194,2)</f>
        <v>0</v>
      </c>
      <c r="K194" s="203" t="s">
        <v>129</v>
      </c>
      <c r="L194" s="37"/>
      <c r="M194" s="208" t="s">
        <v>1</v>
      </c>
      <c r="N194" s="209" t="s">
        <v>42</v>
      </c>
      <c r="O194" s="69"/>
      <c r="P194" s="210">
        <f>O194*H194</f>
        <v>0</v>
      </c>
      <c r="Q194" s="210">
        <v>0</v>
      </c>
      <c r="R194" s="210">
        <f>Q194*H194</f>
        <v>0</v>
      </c>
      <c r="S194" s="210">
        <v>0</v>
      </c>
      <c r="T194" s="211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212" t="s">
        <v>246</v>
      </c>
      <c r="AT194" s="212" t="s">
        <v>125</v>
      </c>
      <c r="AU194" s="212" t="s">
        <v>85</v>
      </c>
      <c r="AY194" s="15" t="s">
        <v>122</v>
      </c>
      <c r="BE194" s="213">
        <f>IF(N194="základní",J194,0)</f>
        <v>0</v>
      </c>
      <c r="BF194" s="213">
        <f>IF(N194="snížená",J194,0)</f>
        <v>0</v>
      </c>
      <c r="BG194" s="213">
        <f>IF(N194="zákl. přenesená",J194,0)</f>
        <v>0</v>
      </c>
      <c r="BH194" s="213">
        <f>IF(N194="sníž. přenesená",J194,0)</f>
        <v>0</v>
      </c>
      <c r="BI194" s="213">
        <f>IF(N194="nulová",J194,0)</f>
        <v>0</v>
      </c>
      <c r="BJ194" s="15" t="s">
        <v>85</v>
      </c>
      <c r="BK194" s="213">
        <f>ROUND(I194*H194,2)</f>
        <v>0</v>
      </c>
      <c r="BL194" s="15" t="s">
        <v>246</v>
      </c>
      <c r="BM194" s="212" t="s">
        <v>267</v>
      </c>
    </row>
    <row r="195" spans="1:65" s="2" customFormat="1" ht="29.25">
      <c r="A195" s="32"/>
      <c r="B195" s="33"/>
      <c r="C195" s="34"/>
      <c r="D195" s="214" t="s">
        <v>132</v>
      </c>
      <c r="E195" s="34"/>
      <c r="F195" s="215" t="s">
        <v>268</v>
      </c>
      <c r="G195" s="34"/>
      <c r="H195" s="34"/>
      <c r="I195" s="113"/>
      <c r="J195" s="34"/>
      <c r="K195" s="34"/>
      <c r="L195" s="37"/>
      <c r="M195" s="216"/>
      <c r="N195" s="217"/>
      <c r="O195" s="69"/>
      <c r="P195" s="69"/>
      <c r="Q195" s="69"/>
      <c r="R195" s="69"/>
      <c r="S195" s="69"/>
      <c r="T195" s="70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T195" s="15" t="s">
        <v>132</v>
      </c>
      <c r="AU195" s="15" t="s">
        <v>85</v>
      </c>
    </row>
    <row r="196" spans="1:65" s="13" customFormat="1">
      <c r="B196" s="219"/>
      <c r="C196" s="220"/>
      <c r="D196" s="214" t="s">
        <v>147</v>
      </c>
      <c r="E196" s="221" t="s">
        <v>1</v>
      </c>
      <c r="F196" s="222" t="s">
        <v>295</v>
      </c>
      <c r="G196" s="220"/>
      <c r="H196" s="223">
        <v>117.006</v>
      </c>
      <c r="I196" s="224"/>
      <c r="J196" s="220"/>
      <c r="K196" s="220"/>
      <c r="L196" s="225"/>
      <c r="M196" s="226"/>
      <c r="N196" s="227"/>
      <c r="O196" s="227"/>
      <c r="P196" s="227"/>
      <c r="Q196" s="227"/>
      <c r="R196" s="227"/>
      <c r="S196" s="227"/>
      <c r="T196" s="228"/>
      <c r="AT196" s="229" t="s">
        <v>147</v>
      </c>
      <c r="AU196" s="229" t="s">
        <v>85</v>
      </c>
      <c r="AV196" s="13" t="s">
        <v>87</v>
      </c>
      <c r="AW196" s="13" t="s">
        <v>34</v>
      </c>
      <c r="AX196" s="13" t="s">
        <v>85</v>
      </c>
      <c r="AY196" s="229" t="s">
        <v>122</v>
      </c>
    </row>
    <row r="197" spans="1:65" s="2" customFormat="1" ht="33" customHeight="1">
      <c r="A197" s="32"/>
      <c r="B197" s="33"/>
      <c r="C197" s="201" t="s">
        <v>296</v>
      </c>
      <c r="D197" s="201" t="s">
        <v>125</v>
      </c>
      <c r="E197" s="202" t="s">
        <v>243</v>
      </c>
      <c r="F197" s="203" t="s">
        <v>244</v>
      </c>
      <c r="G197" s="204" t="s">
        <v>245</v>
      </c>
      <c r="H197" s="205">
        <v>117.006</v>
      </c>
      <c r="I197" s="206"/>
      <c r="J197" s="207">
        <f>ROUND(I197*H197,2)</f>
        <v>0</v>
      </c>
      <c r="K197" s="203" t="s">
        <v>129</v>
      </c>
      <c r="L197" s="37"/>
      <c r="M197" s="208" t="s">
        <v>1</v>
      </c>
      <c r="N197" s="209" t="s">
        <v>42</v>
      </c>
      <c r="O197" s="69"/>
      <c r="P197" s="210">
        <f>O197*H197</f>
        <v>0</v>
      </c>
      <c r="Q197" s="210">
        <v>0</v>
      </c>
      <c r="R197" s="210">
        <f>Q197*H197</f>
        <v>0</v>
      </c>
      <c r="S197" s="210">
        <v>0</v>
      </c>
      <c r="T197" s="211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212" t="s">
        <v>246</v>
      </c>
      <c r="AT197" s="212" t="s">
        <v>125</v>
      </c>
      <c r="AU197" s="212" t="s">
        <v>85</v>
      </c>
      <c r="AY197" s="15" t="s">
        <v>122</v>
      </c>
      <c r="BE197" s="213">
        <f>IF(N197="základní",J197,0)</f>
        <v>0</v>
      </c>
      <c r="BF197" s="213">
        <f>IF(N197="snížená",J197,0)</f>
        <v>0</v>
      </c>
      <c r="BG197" s="213">
        <f>IF(N197="zákl. přenesená",J197,0)</f>
        <v>0</v>
      </c>
      <c r="BH197" s="213">
        <f>IF(N197="sníž. přenesená",J197,0)</f>
        <v>0</v>
      </c>
      <c r="BI197" s="213">
        <f>IF(N197="nulová",J197,0)</f>
        <v>0</v>
      </c>
      <c r="BJ197" s="15" t="s">
        <v>85</v>
      </c>
      <c r="BK197" s="213">
        <f>ROUND(I197*H197,2)</f>
        <v>0</v>
      </c>
      <c r="BL197" s="15" t="s">
        <v>246</v>
      </c>
      <c r="BM197" s="212" t="s">
        <v>271</v>
      </c>
    </row>
    <row r="198" spans="1:65" s="2" customFormat="1" ht="68.25">
      <c r="A198" s="32"/>
      <c r="B198" s="33"/>
      <c r="C198" s="34"/>
      <c r="D198" s="214" t="s">
        <v>132</v>
      </c>
      <c r="E198" s="34"/>
      <c r="F198" s="215" t="s">
        <v>248</v>
      </c>
      <c r="G198" s="34"/>
      <c r="H198" s="34"/>
      <c r="I198" s="113"/>
      <c r="J198" s="34"/>
      <c r="K198" s="34"/>
      <c r="L198" s="37"/>
      <c r="M198" s="216"/>
      <c r="N198" s="217"/>
      <c r="O198" s="69"/>
      <c r="P198" s="69"/>
      <c r="Q198" s="69"/>
      <c r="R198" s="69"/>
      <c r="S198" s="69"/>
      <c r="T198" s="70"/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T198" s="15" t="s">
        <v>132</v>
      </c>
      <c r="AU198" s="15" t="s">
        <v>85</v>
      </c>
    </row>
    <row r="199" spans="1:65" s="2" customFormat="1" ht="19.5">
      <c r="A199" s="32"/>
      <c r="B199" s="33"/>
      <c r="C199" s="34"/>
      <c r="D199" s="214" t="s">
        <v>134</v>
      </c>
      <c r="E199" s="34"/>
      <c r="F199" s="218" t="s">
        <v>249</v>
      </c>
      <c r="G199" s="34"/>
      <c r="H199" s="34"/>
      <c r="I199" s="113"/>
      <c r="J199" s="34"/>
      <c r="K199" s="34"/>
      <c r="L199" s="37"/>
      <c r="M199" s="216"/>
      <c r="N199" s="217"/>
      <c r="O199" s="69"/>
      <c r="P199" s="69"/>
      <c r="Q199" s="69"/>
      <c r="R199" s="69"/>
      <c r="S199" s="69"/>
      <c r="T199" s="70"/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T199" s="15" t="s">
        <v>134</v>
      </c>
      <c r="AU199" s="15" t="s">
        <v>85</v>
      </c>
    </row>
    <row r="200" spans="1:65" s="13" customFormat="1">
      <c r="B200" s="219"/>
      <c r="C200" s="220"/>
      <c r="D200" s="214" t="s">
        <v>147</v>
      </c>
      <c r="E200" s="221" t="s">
        <v>1</v>
      </c>
      <c r="F200" s="222" t="s">
        <v>295</v>
      </c>
      <c r="G200" s="220"/>
      <c r="H200" s="223">
        <v>117.006</v>
      </c>
      <c r="I200" s="224"/>
      <c r="J200" s="220"/>
      <c r="K200" s="220"/>
      <c r="L200" s="225"/>
      <c r="M200" s="226"/>
      <c r="N200" s="227"/>
      <c r="O200" s="227"/>
      <c r="P200" s="227"/>
      <c r="Q200" s="227"/>
      <c r="R200" s="227"/>
      <c r="S200" s="227"/>
      <c r="T200" s="228"/>
      <c r="AT200" s="229" t="s">
        <v>147</v>
      </c>
      <c r="AU200" s="229" t="s">
        <v>85</v>
      </c>
      <c r="AV200" s="13" t="s">
        <v>87</v>
      </c>
      <c r="AW200" s="13" t="s">
        <v>34</v>
      </c>
      <c r="AX200" s="13" t="s">
        <v>85</v>
      </c>
      <c r="AY200" s="229" t="s">
        <v>122</v>
      </c>
    </row>
    <row r="201" spans="1:65" s="2" customFormat="1" ht="33" customHeight="1">
      <c r="A201" s="32"/>
      <c r="B201" s="33"/>
      <c r="C201" s="201" t="s">
        <v>297</v>
      </c>
      <c r="D201" s="201" t="s">
        <v>125</v>
      </c>
      <c r="E201" s="202" t="s">
        <v>273</v>
      </c>
      <c r="F201" s="203" t="s">
        <v>274</v>
      </c>
      <c r="G201" s="204" t="s">
        <v>128</v>
      </c>
      <c r="H201" s="205">
        <v>1</v>
      </c>
      <c r="I201" s="206"/>
      <c r="J201" s="207">
        <f>ROUND(I201*H201,2)</f>
        <v>0</v>
      </c>
      <c r="K201" s="203" t="s">
        <v>129</v>
      </c>
      <c r="L201" s="37"/>
      <c r="M201" s="208" t="s">
        <v>1</v>
      </c>
      <c r="N201" s="209" t="s">
        <v>42</v>
      </c>
      <c r="O201" s="69"/>
      <c r="P201" s="210">
        <f>O201*H201</f>
        <v>0</v>
      </c>
      <c r="Q201" s="210">
        <v>0</v>
      </c>
      <c r="R201" s="210">
        <f>Q201*H201</f>
        <v>0</v>
      </c>
      <c r="S201" s="210">
        <v>0</v>
      </c>
      <c r="T201" s="211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212" t="s">
        <v>246</v>
      </c>
      <c r="AT201" s="212" t="s">
        <v>125</v>
      </c>
      <c r="AU201" s="212" t="s">
        <v>85</v>
      </c>
      <c r="AY201" s="15" t="s">
        <v>122</v>
      </c>
      <c r="BE201" s="213">
        <f>IF(N201="základní",J201,0)</f>
        <v>0</v>
      </c>
      <c r="BF201" s="213">
        <f>IF(N201="snížená",J201,0)</f>
        <v>0</v>
      </c>
      <c r="BG201" s="213">
        <f>IF(N201="zákl. přenesená",J201,0)</f>
        <v>0</v>
      </c>
      <c r="BH201" s="213">
        <f>IF(N201="sníž. přenesená",J201,0)</f>
        <v>0</v>
      </c>
      <c r="BI201" s="213">
        <f>IF(N201="nulová",J201,0)</f>
        <v>0</v>
      </c>
      <c r="BJ201" s="15" t="s">
        <v>85</v>
      </c>
      <c r="BK201" s="213">
        <f>ROUND(I201*H201,2)</f>
        <v>0</v>
      </c>
      <c r="BL201" s="15" t="s">
        <v>246</v>
      </c>
      <c r="BM201" s="212" t="s">
        <v>275</v>
      </c>
    </row>
    <row r="202" spans="1:65" s="2" customFormat="1" ht="68.25">
      <c r="A202" s="32"/>
      <c r="B202" s="33"/>
      <c r="C202" s="34"/>
      <c r="D202" s="214" t="s">
        <v>132</v>
      </c>
      <c r="E202" s="34"/>
      <c r="F202" s="215" t="s">
        <v>276</v>
      </c>
      <c r="G202" s="34"/>
      <c r="H202" s="34"/>
      <c r="I202" s="113"/>
      <c r="J202" s="34"/>
      <c r="K202" s="34"/>
      <c r="L202" s="37"/>
      <c r="M202" s="216"/>
      <c r="N202" s="217"/>
      <c r="O202" s="69"/>
      <c r="P202" s="69"/>
      <c r="Q202" s="69"/>
      <c r="R202" s="69"/>
      <c r="S202" s="69"/>
      <c r="T202" s="70"/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T202" s="15" t="s">
        <v>132</v>
      </c>
      <c r="AU202" s="15" t="s">
        <v>85</v>
      </c>
    </row>
    <row r="203" spans="1:65" s="2" customFormat="1" ht="19.5">
      <c r="A203" s="32"/>
      <c r="B203" s="33"/>
      <c r="C203" s="34"/>
      <c r="D203" s="214" t="s">
        <v>134</v>
      </c>
      <c r="E203" s="34"/>
      <c r="F203" s="218" t="s">
        <v>262</v>
      </c>
      <c r="G203" s="34"/>
      <c r="H203" s="34"/>
      <c r="I203" s="113"/>
      <c r="J203" s="34"/>
      <c r="K203" s="34"/>
      <c r="L203" s="37"/>
      <c r="M203" s="216"/>
      <c r="N203" s="217"/>
      <c r="O203" s="69"/>
      <c r="P203" s="69"/>
      <c r="Q203" s="69"/>
      <c r="R203" s="69"/>
      <c r="S203" s="69"/>
      <c r="T203" s="70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T203" s="15" t="s">
        <v>134</v>
      </c>
      <c r="AU203" s="15" t="s">
        <v>85</v>
      </c>
    </row>
    <row r="204" spans="1:65" s="13" customFormat="1">
      <c r="B204" s="219"/>
      <c r="C204" s="220"/>
      <c r="D204" s="214" t="s">
        <v>147</v>
      </c>
      <c r="E204" s="221" t="s">
        <v>1</v>
      </c>
      <c r="F204" s="222" t="s">
        <v>298</v>
      </c>
      <c r="G204" s="220"/>
      <c r="H204" s="223">
        <v>1</v>
      </c>
      <c r="I204" s="224"/>
      <c r="J204" s="220"/>
      <c r="K204" s="220"/>
      <c r="L204" s="225"/>
      <c r="M204" s="240"/>
      <c r="N204" s="241"/>
      <c r="O204" s="241"/>
      <c r="P204" s="241"/>
      <c r="Q204" s="241"/>
      <c r="R204" s="241"/>
      <c r="S204" s="241"/>
      <c r="T204" s="242"/>
      <c r="AT204" s="229" t="s">
        <v>147</v>
      </c>
      <c r="AU204" s="229" t="s">
        <v>85</v>
      </c>
      <c r="AV204" s="13" t="s">
        <v>87</v>
      </c>
      <c r="AW204" s="13" t="s">
        <v>34</v>
      </c>
      <c r="AX204" s="13" t="s">
        <v>85</v>
      </c>
      <c r="AY204" s="229" t="s">
        <v>122</v>
      </c>
    </row>
    <row r="205" spans="1:65" s="2" customFormat="1" ht="6.95" customHeight="1">
      <c r="A205" s="32"/>
      <c r="B205" s="52"/>
      <c r="C205" s="53"/>
      <c r="D205" s="53"/>
      <c r="E205" s="53"/>
      <c r="F205" s="53"/>
      <c r="G205" s="53"/>
      <c r="H205" s="53"/>
      <c r="I205" s="150"/>
      <c r="J205" s="53"/>
      <c r="K205" s="53"/>
      <c r="L205" s="37"/>
      <c r="M205" s="32"/>
      <c r="O205" s="32"/>
      <c r="P205" s="32"/>
      <c r="Q205" s="32"/>
      <c r="R205" s="32"/>
      <c r="S205" s="32"/>
      <c r="T205" s="32"/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</row>
  </sheetData>
  <sheetProtection algorithmName="SHA-512" hashValue="cz7CFl3b/e6c1LX5u63c+fgDyH+tWO9hOjkkJZZUDHX+vFzsUGGSdaV94XuWRjTRSFZHvg6//+3k3SgF7bRHvA==" saltValue="wi/55MVjAU7eaBNO9nYno9y7Eybz9BhfRj0NNpcPtYuk91nyYoVfmq/Tm43qomZvDDsc6umVb3oCW/QqU/KrZQ==" spinCount="100000" sheet="1" objects="1" scenarios="1" formatColumns="0" formatRows="0" autoFilter="0"/>
  <autoFilter ref="C118:K204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6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6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AT2" s="15" t="s">
        <v>93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9"/>
      <c r="J3" s="108"/>
      <c r="K3" s="108"/>
      <c r="L3" s="18"/>
      <c r="AT3" s="15" t="s">
        <v>87</v>
      </c>
    </row>
    <row r="4" spans="1:46" s="1" customFormat="1" ht="24.95" customHeight="1">
      <c r="B4" s="18"/>
      <c r="D4" s="110" t="s">
        <v>96</v>
      </c>
      <c r="I4" s="106"/>
      <c r="L4" s="18"/>
      <c r="M4" s="111" t="s">
        <v>10</v>
      </c>
      <c r="AT4" s="15" t="s">
        <v>4</v>
      </c>
    </row>
    <row r="5" spans="1:46" s="1" customFormat="1" ht="6.95" customHeight="1">
      <c r="B5" s="18"/>
      <c r="I5" s="106"/>
      <c r="L5" s="18"/>
    </row>
    <row r="6" spans="1:46" s="1" customFormat="1" ht="12" customHeight="1">
      <c r="B6" s="18"/>
      <c r="D6" s="112" t="s">
        <v>16</v>
      </c>
      <c r="I6" s="106"/>
      <c r="L6" s="18"/>
    </row>
    <row r="7" spans="1:46" s="1" customFormat="1" ht="16.5" customHeight="1">
      <c r="B7" s="18"/>
      <c r="E7" s="292" t="str">
        <f>'Rekapitulace stavby'!K6</f>
        <v>Výměna kolejnic v úseku Hranice - Studénka</v>
      </c>
      <c r="F7" s="293"/>
      <c r="G7" s="293"/>
      <c r="H7" s="293"/>
      <c r="I7" s="106"/>
      <c r="L7" s="18"/>
    </row>
    <row r="8" spans="1:46" s="2" customFormat="1" ht="12" customHeight="1">
      <c r="A8" s="32"/>
      <c r="B8" s="37"/>
      <c r="C8" s="32"/>
      <c r="D8" s="112" t="s">
        <v>97</v>
      </c>
      <c r="E8" s="32"/>
      <c r="F8" s="32"/>
      <c r="G8" s="32"/>
      <c r="H8" s="32"/>
      <c r="I8" s="113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294" t="s">
        <v>299</v>
      </c>
      <c r="F9" s="295"/>
      <c r="G9" s="295"/>
      <c r="H9" s="295"/>
      <c r="I9" s="113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7"/>
      <c r="C10" s="32"/>
      <c r="D10" s="32"/>
      <c r="E10" s="32"/>
      <c r="F10" s="32"/>
      <c r="G10" s="32"/>
      <c r="H10" s="32"/>
      <c r="I10" s="113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2" t="s">
        <v>18</v>
      </c>
      <c r="E11" s="32"/>
      <c r="F11" s="114" t="s">
        <v>1</v>
      </c>
      <c r="G11" s="32"/>
      <c r="H11" s="32"/>
      <c r="I11" s="115" t="s">
        <v>19</v>
      </c>
      <c r="J11" s="114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2" t="s">
        <v>20</v>
      </c>
      <c r="E12" s="32"/>
      <c r="F12" s="114" t="s">
        <v>21</v>
      </c>
      <c r="G12" s="32"/>
      <c r="H12" s="32"/>
      <c r="I12" s="115" t="s">
        <v>22</v>
      </c>
      <c r="J12" s="116" t="str">
        <f>'Rekapitulace stavby'!AN8</f>
        <v>23. 6. 2020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13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2" t="s">
        <v>24</v>
      </c>
      <c r="E14" s="32"/>
      <c r="F14" s="32"/>
      <c r="G14" s="32"/>
      <c r="H14" s="32"/>
      <c r="I14" s="115" t="s">
        <v>25</v>
      </c>
      <c r="J14" s="114" t="s">
        <v>26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4" t="s">
        <v>27</v>
      </c>
      <c r="F15" s="32"/>
      <c r="G15" s="32"/>
      <c r="H15" s="32"/>
      <c r="I15" s="115" t="s">
        <v>28</v>
      </c>
      <c r="J15" s="114" t="s">
        <v>29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13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2" t="s">
        <v>30</v>
      </c>
      <c r="E17" s="32"/>
      <c r="F17" s="32"/>
      <c r="G17" s="32"/>
      <c r="H17" s="32"/>
      <c r="I17" s="115" t="s">
        <v>25</v>
      </c>
      <c r="J17" s="28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296" t="str">
        <f>'Rekapitulace stavby'!E14</f>
        <v>Vyplň údaj</v>
      </c>
      <c r="F18" s="297"/>
      <c r="G18" s="297"/>
      <c r="H18" s="297"/>
      <c r="I18" s="115" t="s">
        <v>28</v>
      </c>
      <c r="J18" s="28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13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2" t="s">
        <v>32</v>
      </c>
      <c r="E20" s="32"/>
      <c r="F20" s="32"/>
      <c r="G20" s="32"/>
      <c r="H20" s="32"/>
      <c r="I20" s="115" t="s">
        <v>25</v>
      </c>
      <c r="J20" s="114" t="str">
        <f>IF('Rekapitulace stavby'!AN16="","",'Rekapitulace stavby'!AN16)</f>
        <v/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4" t="str">
        <f>IF('Rekapitulace stavby'!E17="","",'Rekapitulace stavby'!E17)</f>
        <v xml:space="preserve"> </v>
      </c>
      <c r="F21" s="32"/>
      <c r="G21" s="32"/>
      <c r="H21" s="32"/>
      <c r="I21" s="115" t="s">
        <v>28</v>
      </c>
      <c r="J21" s="114" t="str">
        <f>IF('Rekapitulace stavby'!AN17="","",'Rekapitulace stavby'!AN17)</f>
        <v/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13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2" t="s">
        <v>35</v>
      </c>
      <c r="E23" s="32"/>
      <c r="F23" s="32"/>
      <c r="G23" s="32"/>
      <c r="H23" s="32"/>
      <c r="I23" s="115" t="s">
        <v>25</v>
      </c>
      <c r="J23" s="114" t="str">
        <f>IF('Rekapitulace stavby'!AN19="","",'Rekapitulace stavby'!AN19)</f>
        <v/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4" t="str">
        <f>IF('Rekapitulace stavby'!E20="","",'Rekapitulace stavby'!E20)</f>
        <v xml:space="preserve"> </v>
      </c>
      <c r="F24" s="32"/>
      <c r="G24" s="32"/>
      <c r="H24" s="32"/>
      <c r="I24" s="115" t="s">
        <v>28</v>
      </c>
      <c r="J24" s="114" t="str">
        <f>IF('Rekapitulace stavby'!AN20="","",'Rekapitulace stavby'!AN20)</f>
        <v/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13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2" t="s">
        <v>36</v>
      </c>
      <c r="E26" s="32"/>
      <c r="F26" s="32"/>
      <c r="G26" s="32"/>
      <c r="H26" s="32"/>
      <c r="I26" s="113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7"/>
      <c r="B27" s="118"/>
      <c r="C27" s="117"/>
      <c r="D27" s="117"/>
      <c r="E27" s="298" t="s">
        <v>1</v>
      </c>
      <c r="F27" s="298"/>
      <c r="G27" s="298"/>
      <c r="H27" s="298"/>
      <c r="I27" s="119"/>
      <c r="J27" s="117"/>
      <c r="K27" s="117"/>
      <c r="L27" s="120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13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21"/>
      <c r="E29" s="121"/>
      <c r="F29" s="121"/>
      <c r="G29" s="121"/>
      <c r="H29" s="121"/>
      <c r="I29" s="122"/>
      <c r="J29" s="121"/>
      <c r="K29" s="121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23" t="s">
        <v>37</v>
      </c>
      <c r="E30" s="32"/>
      <c r="F30" s="32"/>
      <c r="G30" s="32"/>
      <c r="H30" s="32"/>
      <c r="I30" s="113"/>
      <c r="J30" s="124">
        <f>ROUND(J119,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21"/>
      <c r="E31" s="121"/>
      <c r="F31" s="121"/>
      <c r="G31" s="121"/>
      <c r="H31" s="121"/>
      <c r="I31" s="122"/>
      <c r="J31" s="121"/>
      <c r="K31" s="121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25" t="s">
        <v>39</v>
      </c>
      <c r="G32" s="32"/>
      <c r="H32" s="32"/>
      <c r="I32" s="126" t="s">
        <v>38</v>
      </c>
      <c r="J32" s="125" t="s">
        <v>40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7" t="s">
        <v>41</v>
      </c>
      <c r="E33" s="112" t="s">
        <v>42</v>
      </c>
      <c r="F33" s="128">
        <f>ROUND((SUM(BE119:BE176)),  2)</f>
        <v>0</v>
      </c>
      <c r="G33" s="32"/>
      <c r="H33" s="32"/>
      <c r="I33" s="129">
        <v>0.21</v>
      </c>
      <c r="J33" s="128">
        <f>ROUND(((SUM(BE119:BE176))*I33),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2" t="s">
        <v>43</v>
      </c>
      <c r="F34" s="128">
        <f>ROUND((SUM(BF119:BF176)),  2)</f>
        <v>0</v>
      </c>
      <c r="G34" s="32"/>
      <c r="H34" s="32"/>
      <c r="I34" s="129">
        <v>0.15</v>
      </c>
      <c r="J34" s="128">
        <f>ROUND(((SUM(BF119:BF176))*I34),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2" t="s">
        <v>44</v>
      </c>
      <c r="F35" s="128">
        <f>ROUND((SUM(BG119:BG176)),  2)</f>
        <v>0</v>
      </c>
      <c r="G35" s="32"/>
      <c r="H35" s="32"/>
      <c r="I35" s="129">
        <v>0.21</v>
      </c>
      <c r="J35" s="128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2" t="s">
        <v>45</v>
      </c>
      <c r="F36" s="128">
        <f>ROUND((SUM(BH119:BH176)),  2)</f>
        <v>0</v>
      </c>
      <c r="G36" s="32"/>
      <c r="H36" s="32"/>
      <c r="I36" s="129">
        <v>0.15</v>
      </c>
      <c r="J36" s="128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2" t="s">
        <v>46</v>
      </c>
      <c r="F37" s="128">
        <f>ROUND((SUM(BI119:BI176)),  2)</f>
        <v>0</v>
      </c>
      <c r="G37" s="32"/>
      <c r="H37" s="32"/>
      <c r="I37" s="129">
        <v>0</v>
      </c>
      <c r="J37" s="128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113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30"/>
      <c r="D39" s="131" t="s">
        <v>47</v>
      </c>
      <c r="E39" s="132"/>
      <c r="F39" s="132"/>
      <c r="G39" s="133" t="s">
        <v>48</v>
      </c>
      <c r="H39" s="134" t="s">
        <v>49</v>
      </c>
      <c r="I39" s="135"/>
      <c r="J39" s="136">
        <f>SUM(J30:J37)</f>
        <v>0</v>
      </c>
      <c r="K39" s="137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7"/>
      <c r="C40" s="32"/>
      <c r="D40" s="32"/>
      <c r="E40" s="32"/>
      <c r="F40" s="32"/>
      <c r="G40" s="32"/>
      <c r="H40" s="32"/>
      <c r="I40" s="113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18"/>
      <c r="I41" s="106"/>
      <c r="L41" s="18"/>
    </row>
    <row r="42" spans="1:31" s="1" customFormat="1" ht="14.45" customHeight="1">
      <c r="B42" s="18"/>
      <c r="I42" s="106"/>
      <c r="L42" s="18"/>
    </row>
    <row r="43" spans="1:31" s="1" customFormat="1" ht="14.45" customHeight="1">
      <c r="B43" s="18"/>
      <c r="I43" s="106"/>
      <c r="L43" s="18"/>
    </row>
    <row r="44" spans="1:31" s="1" customFormat="1" ht="14.45" customHeight="1">
      <c r="B44" s="18"/>
      <c r="I44" s="106"/>
      <c r="L44" s="18"/>
    </row>
    <row r="45" spans="1:31" s="1" customFormat="1" ht="14.45" customHeight="1">
      <c r="B45" s="18"/>
      <c r="I45" s="106"/>
      <c r="L45" s="18"/>
    </row>
    <row r="46" spans="1:31" s="1" customFormat="1" ht="14.45" customHeight="1">
      <c r="B46" s="18"/>
      <c r="I46" s="106"/>
      <c r="L46" s="18"/>
    </row>
    <row r="47" spans="1:31" s="1" customFormat="1" ht="14.45" customHeight="1">
      <c r="B47" s="18"/>
      <c r="I47" s="106"/>
      <c r="L47" s="18"/>
    </row>
    <row r="48" spans="1:31" s="1" customFormat="1" ht="14.45" customHeight="1">
      <c r="B48" s="18"/>
      <c r="I48" s="106"/>
      <c r="L48" s="18"/>
    </row>
    <row r="49" spans="1:31" s="1" customFormat="1" ht="14.45" customHeight="1">
      <c r="B49" s="18"/>
      <c r="I49" s="106"/>
      <c r="L49" s="18"/>
    </row>
    <row r="50" spans="1:31" s="2" customFormat="1" ht="14.45" customHeight="1">
      <c r="B50" s="49"/>
      <c r="D50" s="138" t="s">
        <v>50</v>
      </c>
      <c r="E50" s="139"/>
      <c r="F50" s="139"/>
      <c r="G50" s="138" t="s">
        <v>51</v>
      </c>
      <c r="H50" s="139"/>
      <c r="I50" s="140"/>
      <c r="J50" s="139"/>
      <c r="K50" s="139"/>
      <c r="L50" s="49"/>
    </row>
    <row r="51" spans="1:31">
      <c r="B51" s="18"/>
      <c r="L51" s="18"/>
    </row>
    <row r="52" spans="1:31">
      <c r="B52" s="18"/>
      <c r="L52" s="18"/>
    </row>
    <row r="53" spans="1:31">
      <c r="B53" s="18"/>
      <c r="L53" s="18"/>
    </row>
    <row r="54" spans="1:31">
      <c r="B54" s="18"/>
      <c r="L54" s="18"/>
    </row>
    <row r="55" spans="1:31">
      <c r="B55" s="18"/>
      <c r="L55" s="18"/>
    </row>
    <row r="56" spans="1:31">
      <c r="B56" s="18"/>
      <c r="L56" s="18"/>
    </row>
    <row r="57" spans="1:31">
      <c r="B57" s="18"/>
      <c r="L57" s="18"/>
    </row>
    <row r="58" spans="1:31">
      <c r="B58" s="18"/>
      <c r="L58" s="18"/>
    </row>
    <row r="59" spans="1:31">
      <c r="B59" s="18"/>
      <c r="L59" s="18"/>
    </row>
    <row r="60" spans="1:31">
      <c r="B60" s="18"/>
      <c r="L60" s="18"/>
    </row>
    <row r="61" spans="1:31" s="2" customFormat="1" ht="12.75">
      <c r="A61" s="32"/>
      <c r="B61" s="37"/>
      <c r="C61" s="32"/>
      <c r="D61" s="141" t="s">
        <v>52</v>
      </c>
      <c r="E61" s="142"/>
      <c r="F61" s="143" t="s">
        <v>53</v>
      </c>
      <c r="G61" s="141" t="s">
        <v>52</v>
      </c>
      <c r="H61" s="142"/>
      <c r="I61" s="144"/>
      <c r="J61" s="145" t="s">
        <v>53</v>
      </c>
      <c r="K61" s="142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18"/>
      <c r="L62" s="18"/>
    </row>
    <row r="63" spans="1:31">
      <c r="B63" s="18"/>
      <c r="L63" s="18"/>
    </row>
    <row r="64" spans="1:31">
      <c r="B64" s="18"/>
      <c r="L64" s="18"/>
    </row>
    <row r="65" spans="1:31" s="2" customFormat="1" ht="12.75">
      <c r="A65" s="32"/>
      <c r="B65" s="37"/>
      <c r="C65" s="32"/>
      <c r="D65" s="138" t="s">
        <v>54</v>
      </c>
      <c r="E65" s="146"/>
      <c r="F65" s="146"/>
      <c r="G65" s="138" t="s">
        <v>55</v>
      </c>
      <c r="H65" s="146"/>
      <c r="I65" s="147"/>
      <c r="J65" s="146"/>
      <c r="K65" s="146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18"/>
      <c r="L66" s="18"/>
    </row>
    <row r="67" spans="1:31">
      <c r="B67" s="18"/>
      <c r="L67" s="18"/>
    </row>
    <row r="68" spans="1:31">
      <c r="B68" s="18"/>
      <c r="L68" s="18"/>
    </row>
    <row r="69" spans="1:31">
      <c r="B69" s="18"/>
      <c r="L69" s="18"/>
    </row>
    <row r="70" spans="1:31">
      <c r="B70" s="18"/>
      <c r="L70" s="18"/>
    </row>
    <row r="71" spans="1:31">
      <c r="B71" s="18"/>
      <c r="L71" s="18"/>
    </row>
    <row r="72" spans="1:31">
      <c r="B72" s="18"/>
      <c r="L72" s="18"/>
    </row>
    <row r="73" spans="1:31">
      <c r="B73" s="18"/>
      <c r="L73" s="18"/>
    </row>
    <row r="74" spans="1:31">
      <c r="B74" s="18"/>
      <c r="L74" s="18"/>
    </row>
    <row r="75" spans="1:31">
      <c r="B75" s="18"/>
      <c r="L75" s="18"/>
    </row>
    <row r="76" spans="1:31" s="2" customFormat="1" ht="12.75">
      <c r="A76" s="32"/>
      <c r="B76" s="37"/>
      <c r="C76" s="32"/>
      <c r="D76" s="141" t="s">
        <v>52</v>
      </c>
      <c r="E76" s="142"/>
      <c r="F76" s="143" t="s">
        <v>53</v>
      </c>
      <c r="G76" s="141" t="s">
        <v>52</v>
      </c>
      <c r="H76" s="142"/>
      <c r="I76" s="144"/>
      <c r="J76" s="145" t="s">
        <v>53</v>
      </c>
      <c r="K76" s="142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8"/>
      <c r="C77" s="149"/>
      <c r="D77" s="149"/>
      <c r="E77" s="149"/>
      <c r="F77" s="149"/>
      <c r="G77" s="149"/>
      <c r="H77" s="149"/>
      <c r="I77" s="150"/>
      <c r="J77" s="149"/>
      <c r="K77" s="149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1"/>
      <c r="C81" s="152"/>
      <c r="D81" s="152"/>
      <c r="E81" s="152"/>
      <c r="F81" s="152"/>
      <c r="G81" s="152"/>
      <c r="H81" s="152"/>
      <c r="I81" s="153"/>
      <c r="J81" s="152"/>
      <c r="K81" s="152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99</v>
      </c>
      <c r="D82" s="34"/>
      <c r="E82" s="34"/>
      <c r="F82" s="34"/>
      <c r="G82" s="34"/>
      <c r="H82" s="34"/>
      <c r="I82" s="113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113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113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290" t="str">
        <f>E7</f>
        <v>Výměna kolejnic v úseku Hranice - Studénka</v>
      </c>
      <c r="F85" s="291"/>
      <c r="G85" s="291"/>
      <c r="H85" s="291"/>
      <c r="I85" s="113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97</v>
      </c>
      <c r="D86" s="34"/>
      <c r="E86" s="34"/>
      <c r="F86" s="34"/>
      <c r="G86" s="34"/>
      <c r="H86" s="34"/>
      <c r="I86" s="113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69" t="str">
        <f>E9</f>
        <v xml:space="preserve">SO 03 - Hranice - Polom TK1 km 218,185 -218,785 </v>
      </c>
      <c r="F87" s="289"/>
      <c r="G87" s="289"/>
      <c r="H87" s="289"/>
      <c r="I87" s="113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113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4"/>
      <c r="E89" s="34"/>
      <c r="F89" s="25" t="str">
        <f>F12</f>
        <v>PS Suchdol n.O.</v>
      </c>
      <c r="G89" s="34"/>
      <c r="H89" s="34"/>
      <c r="I89" s="115" t="s">
        <v>22</v>
      </c>
      <c r="J89" s="64" t="str">
        <f>IF(J12="","",J12)</f>
        <v>23. 6. 2020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113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24</v>
      </c>
      <c r="D91" s="34"/>
      <c r="E91" s="34"/>
      <c r="F91" s="25" t="str">
        <f>E15</f>
        <v>Správa železnic, státní organizace, OŘ Ostrava</v>
      </c>
      <c r="G91" s="34"/>
      <c r="H91" s="34"/>
      <c r="I91" s="115" t="s">
        <v>32</v>
      </c>
      <c r="J91" s="30" t="str">
        <f>E21</f>
        <v xml:space="preserve"> 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30</v>
      </c>
      <c r="D92" s="34"/>
      <c r="E92" s="34"/>
      <c r="F92" s="25" t="str">
        <f>IF(E18="","",E18)</f>
        <v>Vyplň údaj</v>
      </c>
      <c r="G92" s="34"/>
      <c r="H92" s="34"/>
      <c r="I92" s="115" t="s">
        <v>35</v>
      </c>
      <c r="J92" s="30" t="str">
        <f>E24</f>
        <v xml:space="preserve"> 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113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4" t="s">
        <v>100</v>
      </c>
      <c r="D94" s="155"/>
      <c r="E94" s="155"/>
      <c r="F94" s="155"/>
      <c r="G94" s="155"/>
      <c r="H94" s="155"/>
      <c r="I94" s="156"/>
      <c r="J94" s="157" t="s">
        <v>101</v>
      </c>
      <c r="K94" s="155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113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58" t="s">
        <v>102</v>
      </c>
      <c r="D96" s="34"/>
      <c r="E96" s="34"/>
      <c r="F96" s="34"/>
      <c r="G96" s="34"/>
      <c r="H96" s="34"/>
      <c r="I96" s="113"/>
      <c r="J96" s="82">
        <f>J119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5" t="s">
        <v>103</v>
      </c>
    </row>
    <row r="97" spans="1:31" s="9" customFormat="1" ht="24.95" customHeight="1">
      <c r="B97" s="159"/>
      <c r="C97" s="160"/>
      <c r="D97" s="161" t="s">
        <v>104</v>
      </c>
      <c r="E97" s="162"/>
      <c r="F97" s="162"/>
      <c r="G97" s="162"/>
      <c r="H97" s="162"/>
      <c r="I97" s="163"/>
      <c r="J97" s="164">
        <f>J120</f>
        <v>0</v>
      </c>
      <c r="K97" s="160"/>
      <c r="L97" s="165"/>
    </row>
    <row r="98" spans="1:31" s="10" customFormat="1" ht="19.899999999999999" customHeight="1">
      <c r="B98" s="166"/>
      <c r="C98" s="167"/>
      <c r="D98" s="168" t="s">
        <v>105</v>
      </c>
      <c r="E98" s="169"/>
      <c r="F98" s="169"/>
      <c r="G98" s="169"/>
      <c r="H98" s="169"/>
      <c r="I98" s="170"/>
      <c r="J98" s="171">
        <f>J121</f>
        <v>0</v>
      </c>
      <c r="K98" s="167"/>
      <c r="L98" s="172"/>
    </row>
    <row r="99" spans="1:31" s="9" customFormat="1" ht="24.95" customHeight="1">
      <c r="B99" s="159"/>
      <c r="C99" s="160"/>
      <c r="D99" s="161" t="s">
        <v>106</v>
      </c>
      <c r="E99" s="162"/>
      <c r="F99" s="162"/>
      <c r="G99" s="162"/>
      <c r="H99" s="162"/>
      <c r="I99" s="163"/>
      <c r="J99" s="164">
        <f>J154</f>
        <v>0</v>
      </c>
      <c r="K99" s="160"/>
      <c r="L99" s="165"/>
    </row>
    <row r="100" spans="1:31" s="2" customFormat="1" ht="21.75" customHeight="1">
      <c r="A100" s="32"/>
      <c r="B100" s="33"/>
      <c r="C100" s="34"/>
      <c r="D100" s="34"/>
      <c r="E100" s="34"/>
      <c r="F100" s="34"/>
      <c r="G100" s="34"/>
      <c r="H100" s="34"/>
      <c r="I100" s="113"/>
      <c r="J100" s="34"/>
      <c r="K100" s="34"/>
      <c r="L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31" s="2" customFormat="1" ht="6.95" customHeight="1">
      <c r="A101" s="32"/>
      <c r="B101" s="52"/>
      <c r="C101" s="53"/>
      <c r="D101" s="53"/>
      <c r="E101" s="53"/>
      <c r="F101" s="53"/>
      <c r="G101" s="53"/>
      <c r="H101" s="53"/>
      <c r="I101" s="150"/>
      <c r="J101" s="53"/>
      <c r="K101" s="53"/>
      <c r="L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5" spans="1:31" s="2" customFormat="1" ht="6.95" customHeight="1">
      <c r="A105" s="32"/>
      <c r="B105" s="54"/>
      <c r="C105" s="55"/>
      <c r="D105" s="55"/>
      <c r="E105" s="55"/>
      <c r="F105" s="55"/>
      <c r="G105" s="55"/>
      <c r="H105" s="55"/>
      <c r="I105" s="153"/>
      <c r="J105" s="55"/>
      <c r="K105" s="55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24.95" customHeight="1">
      <c r="A106" s="32"/>
      <c r="B106" s="33"/>
      <c r="C106" s="21" t="s">
        <v>107</v>
      </c>
      <c r="D106" s="34"/>
      <c r="E106" s="34"/>
      <c r="F106" s="34"/>
      <c r="G106" s="34"/>
      <c r="H106" s="34"/>
      <c r="I106" s="113"/>
      <c r="J106" s="34"/>
      <c r="K106" s="34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6.95" customHeight="1">
      <c r="A107" s="32"/>
      <c r="B107" s="33"/>
      <c r="C107" s="34"/>
      <c r="D107" s="34"/>
      <c r="E107" s="34"/>
      <c r="F107" s="34"/>
      <c r="G107" s="34"/>
      <c r="H107" s="34"/>
      <c r="I107" s="113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2" customHeight="1">
      <c r="A108" s="32"/>
      <c r="B108" s="33"/>
      <c r="C108" s="27" t="s">
        <v>16</v>
      </c>
      <c r="D108" s="34"/>
      <c r="E108" s="34"/>
      <c r="F108" s="34"/>
      <c r="G108" s="34"/>
      <c r="H108" s="34"/>
      <c r="I108" s="113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6.5" customHeight="1">
      <c r="A109" s="32"/>
      <c r="B109" s="33"/>
      <c r="C109" s="34"/>
      <c r="D109" s="34"/>
      <c r="E109" s="290" t="str">
        <f>E7</f>
        <v>Výměna kolejnic v úseku Hranice - Studénka</v>
      </c>
      <c r="F109" s="291"/>
      <c r="G109" s="291"/>
      <c r="H109" s="291"/>
      <c r="I109" s="113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7" t="s">
        <v>97</v>
      </c>
      <c r="D110" s="34"/>
      <c r="E110" s="34"/>
      <c r="F110" s="34"/>
      <c r="G110" s="34"/>
      <c r="H110" s="34"/>
      <c r="I110" s="113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6.5" customHeight="1">
      <c r="A111" s="32"/>
      <c r="B111" s="33"/>
      <c r="C111" s="34"/>
      <c r="D111" s="34"/>
      <c r="E111" s="269" t="str">
        <f>E9</f>
        <v xml:space="preserve">SO 03 - Hranice - Polom TK1 km 218,185 -218,785 </v>
      </c>
      <c r="F111" s="289"/>
      <c r="G111" s="289"/>
      <c r="H111" s="289"/>
      <c r="I111" s="113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33"/>
      <c r="C112" s="34"/>
      <c r="D112" s="34"/>
      <c r="E112" s="34"/>
      <c r="F112" s="34"/>
      <c r="G112" s="34"/>
      <c r="H112" s="34"/>
      <c r="I112" s="113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7" t="s">
        <v>20</v>
      </c>
      <c r="D113" s="34"/>
      <c r="E113" s="34"/>
      <c r="F113" s="25" t="str">
        <f>F12</f>
        <v>PS Suchdol n.O.</v>
      </c>
      <c r="G113" s="34"/>
      <c r="H113" s="34"/>
      <c r="I113" s="115" t="s">
        <v>22</v>
      </c>
      <c r="J113" s="64" t="str">
        <f>IF(J12="","",J12)</f>
        <v>23. 6. 2020</v>
      </c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4"/>
      <c r="D114" s="34"/>
      <c r="E114" s="34"/>
      <c r="F114" s="34"/>
      <c r="G114" s="34"/>
      <c r="H114" s="34"/>
      <c r="I114" s="113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5.2" customHeight="1">
      <c r="A115" s="32"/>
      <c r="B115" s="33"/>
      <c r="C115" s="27" t="s">
        <v>24</v>
      </c>
      <c r="D115" s="34"/>
      <c r="E115" s="34"/>
      <c r="F115" s="25" t="str">
        <f>E15</f>
        <v>Správa železnic, státní organizace, OŘ Ostrava</v>
      </c>
      <c r="G115" s="34"/>
      <c r="H115" s="34"/>
      <c r="I115" s="115" t="s">
        <v>32</v>
      </c>
      <c r="J115" s="30" t="str">
        <f>E21</f>
        <v xml:space="preserve"> </v>
      </c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>
      <c r="A116" s="32"/>
      <c r="B116" s="33"/>
      <c r="C116" s="27" t="s">
        <v>30</v>
      </c>
      <c r="D116" s="34"/>
      <c r="E116" s="34"/>
      <c r="F116" s="25" t="str">
        <f>IF(E18="","",E18)</f>
        <v>Vyplň údaj</v>
      </c>
      <c r="G116" s="34"/>
      <c r="H116" s="34"/>
      <c r="I116" s="115" t="s">
        <v>35</v>
      </c>
      <c r="J116" s="30" t="str">
        <f>E24</f>
        <v xml:space="preserve"> </v>
      </c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0.35" customHeight="1">
      <c r="A117" s="32"/>
      <c r="B117" s="33"/>
      <c r="C117" s="34"/>
      <c r="D117" s="34"/>
      <c r="E117" s="34"/>
      <c r="F117" s="34"/>
      <c r="G117" s="34"/>
      <c r="H117" s="34"/>
      <c r="I117" s="113"/>
      <c r="J117" s="34"/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11" customFormat="1" ht="29.25" customHeight="1">
      <c r="A118" s="173"/>
      <c r="B118" s="174"/>
      <c r="C118" s="175" t="s">
        <v>108</v>
      </c>
      <c r="D118" s="176" t="s">
        <v>62</v>
      </c>
      <c r="E118" s="176" t="s">
        <v>58</v>
      </c>
      <c r="F118" s="176" t="s">
        <v>59</v>
      </c>
      <c r="G118" s="176" t="s">
        <v>109</v>
      </c>
      <c r="H118" s="176" t="s">
        <v>110</v>
      </c>
      <c r="I118" s="177" t="s">
        <v>111</v>
      </c>
      <c r="J118" s="176" t="s">
        <v>101</v>
      </c>
      <c r="K118" s="178" t="s">
        <v>112</v>
      </c>
      <c r="L118" s="179"/>
      <c r="M118" s="73" t="s">
        <v>1</v>
      </c>
      <c r="N118" s="74" t="s">
        <v>41</v>
      </c>
      <c r="O118" s="74" t="s">
        <v>113</v>
      </c>
      <c r="P118" s="74" t="s">
        <v>114</v>
      </c>
      <c r="Q118" s="74" t="s">
        <v>115</v>
      </c>
      <c r="R118" s="74" t="s">
        <v>116</v>
      </c>
      <c r="S118" s="74" t="s">
        <v>117</v>
      </c>
      <c r="T118" s="75" t="s">
        <v>118</v>
      </c>
      <c r="U118" s="173"/>
      <c r="V118" s="173"/>
      <c r="W118" s="173"/>
      <c r="X118" s="173"/>
      <c r="Y118" s="173"/>
      <c r="Z118" s="173"/>
      <c r="AA118" s="173"/>
      <c r="AB118" s="173"/>
      <c r="AC118" s="173"/>
      <c r="AD118" s="173"/>
      <c r="AE118" s="173"/>
    </row>
    <row r="119" spans="1:65" s="2" customFormat="1" ht="22.9" customHeight="1">
      <c r="A119" s="32"/>
      <c r="B119" s="33"/>
      <c r="C119" s="80" t="s">
        <v>119</v>
      </c>
      <c r="D119" s="34"/>
      <c r="E119" s="34"/>
      <c r="F119" s="34"/>
      <c r="G119" s="34"/>
      <c r="H119" s="34"/>
      <c r="I119" s="113"/>
      <c r="J119" s="180">
        <f>BK119</f>
        <v>0</v>
      </c>
      <c r="K119" s="34"/>
      <c r="L119" s="37"/>
      <c r="M119" s="76"/>
      <c r="N119" s="181"/>
      <c r="O119" s="77"/>
      <c r="P119" s="182">
        <f>P120+P154</f>
        <v>0</v>
      </c>
      <c r="Q119" s="77"/>
      <c r="R119" s="182">
        <f>R120+R154</f>
        <v>0.36036000000000001</v>
      </c>
      <c r="S119" s="77"/>
      <c r="T119" s="183">
        <f>T120+T154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5" t="s">
        <v>76</v>
      </c>
      <c r="AU119" s="15" t="s">
        <v>103</v>
      </c>
      <c r="BK119" s="184">
        <f>BK120+BK154</f>
        <v>0</v>
      </c>
    </row>
    <row r="120" spans="1:65" s="12" customFormat="1" ht="25.9" customHeight="1">
      <c r="B120" s="185"/>
      <c r="C120" s="186"/>
      <c r="D120" s="187" t="s">
        <v>76</v>
      </c>
      <c r="E120" s="188" t="s">
        <v>120</v>
      </c>
      <c r="F120" s="188" t="s">
        <v>121</v>
      </c>
      <c r="G120" s="186"/>
      <c r="H120" s="186"/>
      <c r="I120" s="189"/>
      <c r="J120" s="190">
        <f>BK120</f>
        <v>0</v>
      </c>
      <c r="K120" s="186"/>
      <c r="L120" s="191"/>
      <c r="M120" s="192"/>
      <c r="N120" s="193"/>
      <c r="O120" s="193"/>
      <c r="P120" s="194">
        <f>P121</f>
        <v>0</v>
      </c>
      <c r="Q120" s="193"/>
      <c r="R120" s="194">
        <f>R121</f>
        <v>0.36036000000000001</v>
      </c>
      <c r="S120" s="193"/>
      <c r="T120" s="195">
        <f>T121</f>
        <v>0</v>
      </c>
      <c r="AR120" s="196" t="s">
        <v>85</v>
      </c>
      <c r="AT120" s="197" t="s">
        <v>76</v>
      </c>
      <c r="AU120" s="197" t="s">
        <v>77</v>
      </c>
      <c r="AY120" s="196" t="s">
        <v>122</v>
      </c>
      <c r="BK120" s="198">
        <f>BK121</f>
        <v>0</v>
      </c>
    </row>
    <row r="121" spans="1:65" s="12" customFormat="1" ht="22.9" customHeight="1">
      <c r="B121" s="185"/>
      <c r="C121" s="186"/>
      <c r="D121" s="187" t="s">
        <v>76</v>
      </c>
      <c r="E121" s="199" t="s">
        <v>123</v>
      </c>
      <c r="F121" s="199" t="s">
        <v>124</v>
      </c>
      <c r="G121" s="186"/>
      <c r="H121" s="186"/>
      <c r="I121" s="189"/>
      <c r="J121" s="200">
        <f>BK121</f>
        <v>0</v>
      </c>
      <c r="K121" s="186"/>
      <c r="L121" s="191"/>
      <c r="M121" s="192"/>
      <c r="N121" s="193"/>
      <c r="O121" s="193"/>
      <c r="P121" s="194">
        <f>SUM(P122:P153)</f>
        <v>0</v>
      </c>
      <c r="Q121" s="193"/>
      <c r="R121" s="194">
        <f>SUM(R122:R153)</f>
        <v>0.36036000000000001</v>
      </c>
      <c r="S121" s="193"/>
      <c r="T121" s="195">
        <f>SUM(T122:T153)</f>
        <v>0</v>
      </c>
      <c r="AR121" s="196" t="s">
        <v>85</v>
      </c>
      <c r="AT121" s="197" t="s">
        <v>76</v>
      </c>
      <c r="AU121" s="197" t="s">
        <v>85</v>
      </c>
      <c r="AY121" s="196" t="s">
        <v>122</v>
      </c>
      <c r="BK121" s="198">
        <f>SUM(BK122:BK153)</f>
        <v>0</v>
      </c>
    </row>
    <row r="122" spans="1:65" s="2" customFormat="1" ht="21.75" customHeight="1">
      <c r="A122" s="32"/>
      <c r="B122" s="33"/>
      <c r="C122" s="201" t="s">
        <v>85</v>
      </c>
      <c r="D122" s="201" t="s">
        <v>125</v>
      </c>
      <c r="E122" s="202" t="s">
        <v>126</v>
      </c>
      <c r="F122" s="203" t="s">
        <v>127</v>
      </c>
      <c r="G122" s="204" t="s">
        <v>128</v>
      </c>
      <c r="H122" s="205">
        <v>27</v>
      </c>
      <c r="I122" s="206"/>
      <c r="J122" s="207">
        <f>ROUND(I122*H122,2)</f>
        <v>0</v>
      </c>
      <c r="K122" s="203" t="s">
        <v>129</v>
      </c>
      <c r="L122" s="37"/>
      <c r="M122" s="208" t="s">
        <v>1</v>
      </c>
      <c r="N122" s="209" t="s">
        <v>42</v>
      </c>
      <c r="O122" s="69"/>
      <c r="P122" s="210">
        <f>O122*H122</f>
        <v>0</v>
      </c>
      <c r="Q122" s="210">
        <v>0</v>
      </c>
      <c r="R122" s="210">
        <f>Q122*H122</f>
        <v>0</v>
      </c>
      <c r="S122" s="210">
        <v>0</v>
      </c>
      <c r="T122" s="211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212" t="s">
        <v>130</v>
      </c>
      <c r="AT122" s="212" t="s">
        <v>125</v>
      </c>
      <c r="AU122" s="212" t="s">
        <v>87</v>
      </c>
      <c r="AY122" s="15" t="s">
        <v>122</v>
      </c>
      <c r="BE122" s="213">
        <f>IF(N122="základní",J122,0)</f>
        <v>0</v>
      </c>
      <c r="BF122" s="213">
        <f>IF(N122="snížená",J122,0)</f>
        <v>0</v>
      </c>
      <c r="BG122" s="213">
        <f>IF(N122="zákl. přenesená",J122,0)</f>
        <v>0</v>
      </c>
      <c r="BH122" s="213">
        <f>IF(N122="sníž. přenesená",J122,0)</f>
        <v>0</v>
      </c>
      <c r="BI122" s="213">
        <f>IF(N122="nulová",J122,0)</f>
        <v>0</v>
      </c>
      <c r="BJ122" s="15" t="s">
        <v>85</v>
      </c>
      <c r="BK122" s="213">
        <f>ROUND(I122*H122,2)</f>
        <v>0</v>
      </c>
      <c r="BL122" s="15" t="s">
        <v>130</v>
      </c>
      <c r="BM122" s="212" t="s">
        <v>131</v>
      </c>
    </row>
    <row r="123" spans="1:65" s="2" customFormat="1" ht="19.5">
      <c r="A123" s="32"/>
      <c r="B123" s="33"/>
      <c r="C123" s="34"/>
      <c r="D123" s="214" t="s">
        <v>132</v>
      </c>
      <c r="E123" s="34"/>
      <c r="F123" s="215" t="s">
        <v>133</v>
      </c>
      <c r="G123" s="34"/>
      <c r="H123" s="34"/>
      <c r="I123" s="113"/>
      <c r="J123" s="34"/>
      <c r="K123" s="34"/>
      <c r="L123" s="37"/>
      <c r="M123" s="216"/>
      <c r="N123" s="217"/>
      <c r="O123" s="69"/>
      <c r="P123" s="69"/>
      <c r="Q123" s="69"/>
      <c r="R123" s="69"/>
      <c r="S123" s="69"/>
      <c r="T123" s="70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5" t="s">
        <v>132</v>
      </c>
      <c r="AU123" s="15" t="s">
        <v>87</v>
      </c>
    </row>
    <row r="124" spans="1:65" s="2" customFormat="1" ht="19.5">
      <c r="A124" s="32"/>
      <c r="B124" s="33"/>
      <c r="C124" s="34"/>
      <c r="D124" s="214" t="s">
        <v>134</v>
      </c>
      <c r="E124" s="34"/>
      <c r="F124" s="218" t="s">
        <v>135</v>
      </c>
      <c r="G124" s="34"/>
      <c r="H124" s="34"/>
      <c r="I124" s="113"/>
      <c r="J124" s="34"/>
      <c r="K124" s="34"/>
      <c r="L124" s="37"/>
      <c r="M124" s="216"/>
      <c r="N124" s="217"/>
      <c r="O124" s="69"/>
      <c r="P124" s="69"/>
      <c r="Q124" s="69"/>
      <c r="R124" s="69"/>
      <c r="S124" s="69"/>
      <c r="T124" s="70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5" t="s">
        <v>134</v>
      </c>
      <c r="AU124" s="15" t="s">
        <v>87</v>
      </c>
    </row>
    <row r="125" spans="1:65" s="2" customFormat="1" ht="21.75" customHeight="1">
      <c r="A125" s="32"/>
      <c r="B125" s="33"/>
      <c r="C125" s="201" t="s">
        <v>87</v>
      </c>
      <c r="D125" s="201" t="s">
        <v>125</v>
      </c>
      <c r="E125" s="202" t="s">
        <v>136</v>
      </c>
      <c r="F125" s="203" t="s">
        <v>137</v>
      </c>
      <c r="G125" s="204" t="s">
        <v>138</v>
      </c>
      <c r="H125" s="205">
        <v>600</v>
      </c>
      <c r="I125" s="206"/>
      <c r="J125" s="207">
        <f>ROUND(I125*H125,2)</f>
        <v>0</v>
      </c>
      <c r="K125" s="203" t="s">
        <v>129</v>
      </c>
      <c r="L125" s="37"/>
      <c r="M125" s="208" t="s">
        <v>1</v>
      </c>
      <c r="N125" s="209" t="s">
        <v>42</v>
      </c>
      <c r="O125" s="69"/>
      <c r="P125" s="210">
        <f>O125*H125</f>
        <v>0</v>
      </c>
      <c r="Q125" s="210">
        <v>0</v>
      </c>
      <c r="R125" s="210">
        <f>Q125*H125</f>
        <v>0</v>
      </c>
      <c r="S125" s="210">
        <v>0</v>
      </c>
      <c r="T125" s="211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212" t="s">
        <v>130</v>
      </c>
      <c r="AT125" s="212" t="s">
        <v>125</v>
      </c>
      <c r="AU125" s="212" t="s">
        <v>87</v>
      </c>
      <c r="AY125" s="15" t="s">
        <v>122</v>
      </c>
      <c r="BE125" s="213">
        <f>IF(N125="základní",J125,0)</f>
        <v>0</v>
      </c>
      <c r="BF125" s="213">
        <f>IF(N125="snížená",J125,0)</f>
        <v>0</v>
      </c>
      <c r="BG125" s="213">
        <f>IF(N125="zákl. přenesená",J125,0)</f>
        <v>0</v>
      </c>
      <c r="BH125" s="213">
        <f>IF(N125="sníž. přenesená",J125,0)</f>
        <v>0</v>
      </c>
      <c r="BI125" s="213">
        <f>IF(N125="nulová",J125,0)</f>
        <v>0</v>
      </c>
      <c r="BJ125" s="15" t="s">
        <v>85</v>
      </c>
      <c r="BK125" s="213">
        <f>ROUND(I125*H125,2)</f>
        <v>0</v>
      </c>
      <c r="BL125" s="15" t="s">
        <v>130</v>
      </c>
      <c r="BM125" s="212" t="s">
        <v>139</v>
      </c>
    </row>
    <row r="126" spans="1:65" s="2" customFormat="1" ht="39">
      <c r="A126" s="32"/>
      <c r="B126" s="33"/>
      <c r="C126" s="34"/>
      <c r="D126" s="214" t="s">
        <v>132</v>
      </c>
      <c r="E126" s="34"/>
      <c r="F126" s="215" t="s">
        <v>140</v>
      </c>
      <c r="G126" s="34"/>
      <c r="H126" s="34"/>
      <c r="I126" s="113"/>
      <c r="J126" s="34"/>
      <c r="K126" s="34"/>
      <c r="L126" s="37"/>
      <c r="M126" s="216"/>
      <c r="N126" s="217"/>
      <c r="O126" s="69"/>
      <c r="P126" s="69"/>
      <c r="Q126" s="69"/>
      <c r="R126" s="69"/>
      <c r="S126" s="69"/>
      <c r="T126" s="70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5" t="s">
        <v>132</v>
      </c>
      <c r="AU126" s="15" t="s">
        <v>87</v>
      </c>
    </row>
    <row r="127" spans="1:65" s="2" customFormat="1" ht="19.5">
      <c r="A127" s="32"/>
      <c r="B127" s="33"/>
      <c r="C127" s="34"/>
      <c r="D127" s="214" t="s">
        <v>134</v>
      </c>
      <c r="E127" s="34"/>
      <c r="F127" s="218" t="s">
        <v>141</v>
      </c>
      <c r="G127" s="34"/>
      <c r="H127" s="34"/>
      <c r="I127" s="113"/>
      <c r="J127" s="34"/>
      <c r="K127" s="34"/>
      <c r="L127" s="37"/>
      <c r="M127" s="216"/>
      <c r="N127" s="217"/>
      <c r="O127" s="69"/>
      <c r="P127" s="69"/>
      <c r="Q127" s="69"/>
      <c r="R127" s="69"/>
      <c r="S127" s="69"/>
      <c r="T127" s="70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5" t="s">
        <v>134</v>
      </c>
      <c r="AU127" s="15" t="s">
        <v>87</v>
      </c>
    </row>
    <row r="128" spans="1:65" s="2" customFormat="1" ht="21.75" customHeight="1">
      <c r="A128" s="32"/>
      <c r="B128" s="33"/>
      <c r="C128" s="201" t="s">
        <v>142</v>
      </c>
      <c r="D128" s="201" t="s">
        <v>125</v>
      </c>
      <c r="E128" s="202" t="s">
        <v>149</v>
      </c>
      <c r="F128" s="203" t="s">
        <v>150</v>
      </c>
      <c r="G128" s="204" t="s">
        <v>128</v>
      </c>
      <c r="H128" s="205">
        <v>1002</v>
      </c>
      <c r="I128" s="206"/>
      <c r="J128" s="207">
        <f>ROUND(I128*H128,2)</f>
        <v>0</v>
      </c>
      <c r="K128" s="203" t="s">
        <v>129</v>
      </c>
      <c r="L128" s="37"/>
      <c r="M128" s="208" t="s">
        <v>1</v>
      </c>
      <c r="N128" s="209" t="s">
        <v>42</v>
      </c>
      <c r="O128" s="69"/>
      <c r="P128" s="210">
        <f>O128*H128</f>
        <v>0</v>
      </c>
      <c r="Q128" s="210">
        <v>0</v>
      </c>
      <c r="R128" s="210">
        <f>Q128*H128</f>
        <v>0</v>
      </c>
      <c r="S128" s="210">
        <v>0</v>
      </c>
      <c r="T128" s="211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212" t="s">
        <v>130</v>
      </c>
      <c r="AT128" s="212" t="s">
        <v>125</v>
      </c>
      <c r="AU128" s="212" t="s">
        <v>87</v>
      </c>
      <c r="AY128" s="15" t="s">
        <v>122</v>
      </c>
      <c r="BE128" s="213">
        <f>IF(N128="základní",J128,0)</f>
        <v>0</v>
      </c>
      <c r="BF128" s="213">
        <f>IF(N128="snížená",J128,0)</f>
        <v>0</v>
      </c>
      <c r="BG128" s="213">
        <f>IF(N128="zákl. přenesená",J128,0)</f>
        <v>0</v>
      </c>
      <c r="BH128" s="213">
        <f>IF(N128="sníž. přenesená",J128,0)</f>
        <v>0</v>
      </c>
      <c r="BI128" s="213">
        <f>IF(N128="nulová",J128,0)</f>
        <v>0</v>
      </c>
      <c r="BJ128" s="15" t="s">
        <v>85</v>
      </c>
      <c r="BK128" s="213">
        <f>ROUND(I128*H128,2)</f>
        <v>0</v>
      </c>
      <c r="BL128" s="15" t="s">
        <v>130</v>
      </c>
      <c r="BM128" s="212" t="s">
        <v>151</v>
      </c>
    </row>
    <row r="129" spans="1:65" s="2" customFormat="1" ht="19.5">
      <c r="A129" s="32"/>
      <c r="B129" s="33"/>
      <c r="C129" s="34"/>
      <c r="D129" s="214" t="s">
        <v>132</v>
      </c>
      <c r="E129" s="34"/>
      <c r="F129" s="215" t="s">
        <v>152</v>
      </c>
      <c r="G129" s="34"/>
      <c r="H129" s="34"/>
      <c r="I129" s="113"/>
      <c r="J129" s="34"/>
      <c r="K129" s="34"/>
      <c r="L129" s="37"/>
      <c r="M129" s="216"/>
      <c r="N129" s="217"/>
      <c r="O129" s="69"/>
      <c r="P129" s="69"/>
      <c r="Q129" s="69"/>
      <c r="R129" s="69"/>
      <c r="S129" s="69"/>
      <c r="T129" s="70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5" t="s">
        <v>132</v>
      </c>
      <c r="AU129" s="15" t="s">
        <v>87</v>
      </c>
    </row>
    <row r="130" spans="1:65" s="2" customFormat="1" ht="21.75" customHeight="1">
      <c r="A130" s="32"/>
      <c r="B130" s="33"/>
      <c r="C130" s="201" t="s">
        <v>130</v>
      </c>
      <c r="D130" s="201" t="s">
        <v>125</v>
      </c>
      <c r="E130" s="202" t="s">
        <v>163</v>
      </c>
      <c r="F130" s="203" t="s">
        <v>164</v>
      </c>
      <c r="G130" s="204" t="s">
        <v>165</v>
      </c>
      <c r="H130" s="205">
        <v>8</v>
      </c>
      <c r="I130" s="206"/>
      <c r="J130" s="207">
        <f>ROUND(I130*H130,2)</f>
        <v>0</v>
      </c>
      <c r="K130" s="203" t="s">
        <v>129</v>
      </c>
      <c r="L130" s="37"/>
      <c r="M130" s="208" t="s">
        <v>1</v>
      </c>
      <c r="N130" s="209" t="s">
        <v>42</v>
      </c>
      <c r="O130" s="69"/>
      <c r="P130" s="210">
        <f>O130*H130</f>
        <v>0</v>
      </c>
      <c r="Q130" s="210">
        <v>0</v>
      </c>
      <c r="R130" s="210">
        <f>Q130*H130</f>
        <v>0</v>
      </c>
      <c r="S130" s="210">
        <v>0</v>
      </c>
      <c r="T130" s="211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212" t="s">
        <v>130</v>
      </c>
      <c r="AT130" s="212" t="s">
        <v>125</v>
      </c>
      <c r="AU130" s="212" t="s">
        <v>87</v>
      </c>
      <c r="AY130" s="15" t="s">
        <v>122</v>
      </c>
      <c r="BE130" s="213">
        <f>IF(N130="základní",J130,0)</f>
        <v>0</v>
      </c>
      <c r="BF130" s="213">
        <f>IF(N130="snížená",J130,0)</f>
        <v>0</v>
      </c>
      <c r="BG130" s="213">
        <f>IF(N130="zákl. přenesená",J130,0)</f>
        <v>0</v>
      </c>
      <c r="BH130" s="213">
        <f>IF(N130="sníž. přenesená",J130,0)</f>
        <v>0</v>
      </c>
      <c r="BI130" s="213">
        <f>IF(N130="nulová",J130,0)</f>
        <v>0</v>
      </c>
      <c r="BJ130" s="15" t="s">
        <v>85</v>
      </c>
      <c r="BK130" s="213">
        <f>ROUND(I130*H130,2)</f>
        <v>0</v>
      </c>
      <c r="BL130" s="15" t="s">
        <v>130</v>
      </c>
      <c r="BM130" s="212" t="s">
        <v>166</v>
      </c>
    </row>
    <row r="131" spans="1:65" s="2" customFormat="1" ht="39">
      <c r="A131" s="32"/>
      <c r="B131" s="33"/>
      <c r="C131" s="34"/>
      <c r="D131" s="214" t="s">
        <v>132</v>
      </c>
      <c r="E131" s="34"/>
      <c r="F131" s="215" t="s">
        <v>167</v>
      </c>
      <c r="G131" s="34"/>
      <c r="H131" s="34"/>
      <c r="I131" s="113"/>
      <c r="J131" s="34"/>
      <c r="K131" s="34"/>
      <c r="L131" s="37"/>
      <c r="M131" s="216"/>
      <c r="N131" s="217"/>
      <c r="O131" s="69"/>
      <c r="P131" s="69"/>
      <c r="Q131" s="69"/>
      <c r="R131" s="69"/>
      <c r="S131" s="69"/>
      <c r="T131" s="70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5" t="s">
        <v>132</v>
      </c>
      <c r="AU131" s="15" t="s">
        <v>87</v>
      </c>
    </row>
    <row r="132" spans="1:65" s="2" customFormat="1" ht="21.75" customHeight="1">
      <c r="A132" s="32"/>
      <c r="B132" s="33"/>
      <c r="C132" s="201" t="s">
        <v>123</v>
      </c>
      <c r="D132" s="201" t="s">
        <v>125</v>
      </c>
      <c r="E132" s="202" t="s">
        <v>169</v>
      </c>
      <c r="F132" s="203" t="s">
        <v>170</v>
      </c>
      <c r="G132" s="204" t="s">
        <v>165</v>
      </c>
      <c r="H132" s="205">
        <v>4</v>
      </c>
      <c r="I132" s="206"/>
      <c r="J132" s="207">
        <f>ROUND(I132*H132,2)</f>
        <v>0</v>
      </c>
      <c r="K132" s="203" t="s">
        <v>129</v>
      </c>
      <c r="L132" s="37"/>
      <c r="M132" s="208" t="s">
        <v>1</v>
      </c>
      <c r="N132" s="209" t="s">
        <v>42</v>
      </c>
      <c r="O132" s="69"/>
      <c r="P132" s="210">
        <f>O132*H132</f>
        <v>0</v>
      </c>
      <c r="Q132" s="210">
        <v>0</v>
      </c>
      <c r="R132" s="210">
        <f>Q132*H132</f>
        <v>0</v>
      </c>
      <c r="S132" s="210">
        <v>0</v>
      </c>
      <c r="T132" s="211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212" t="s">
        <v>130</v>
      </c>
      <c r="AT132" s="212" t="s">
        <v>125</v>
      </c>
      <c r="AU132" s="212" t="s">
        <v>87</v>
      </c>
      <c r="AY132" s="15" t="s">
        <v>122</v>
      </c>
      <c r="BE132" s="213">
        <f>IF(N132="základní",J132,0)</f>
        <v>0</v>
      </c>
      <c r="BF132" s="213">
        <f>IF(N132="snížená",J132,0)</f>
        <v>0</v>
      </c>
      <c r="BG132" s="213">
        <f>IF(N132="zákl. přenesená",J132,0)</f>
        <v>0</v>
      </c>
      <c r="BH132" s="213">
        <f>IF(N132="sníž. přenesená",J132,0)</f>
        <v>0</v>
      </c>
      <c r="BI132" s="213">
        <f>IF(N132="nulová",J132,0)</f>
        <v>0</v>
      </c>
      <c r="BJ132" s="15" t="s">
        <v>85</v>
      </c>
      <c r="BK132" s="213">
        <f>ROUND(I132*H132,2)</f>
        <v>0</v>
      </c>
      <c r="BL132" s="15" t="s">
        <v>130</v>
      </c>
      <c r="BM132" s="212" t="s">
        <v>171</v>
      </c>
    </row>
    <row r="133" spans="1:65" s="2" customFormat="1" ht="29.25">
      <c r="A133" s="32"/>
      <c r="B133" s="33"/>
      <c r="C133" s="34"/>
      <c r="D133" s="214" t="s">
        <v>132</v>
      </c>
      <c r="E133" s="34"/>
      <c r="F133" s="215" t="s">
        <v>172</v>
      </c>
      <c r="G133" s="34"/>
      <c r="H133" s="34"/>
      <c r="I133" s="113"/>
      <c r="J133" s="34"/>
      <c r="K133" s="34"/>
      <c r="L133" s="37"/>
      <c r="M133" s="216"/>
      <c r="N133" s="217"/>
      <c r="O133" s="69"/>
      <c r="P133" s="69"/>
      <c r="Q133" s="69"/>
      <c r="R133" s="69"/>
      <c r="S133" s="69"/>
      <c r="T133" s="70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5" t="s">
        <v>132</v>
      </c>
      <c r="AU133" s="15" t="s">
        <v>87</v>
      </c>
    </row>
    <row r="134" spans="1:65" s="2" customFormat="1" ht="21.75" customHeight="1">
      <c r="A134" s="32"/>
      <c r="B134" s="33"/>
      <c r="C134" s="201" t="s">
        <v>157</v>
      </c>
      <c r="D134" s="201" t="s">
        <v>125</v>
      </c>
      <c r="E134" s="202" t="s">
        <v>174</v>
      </c>
      <c r="F134" s="203" t="s">
        <v>175</v>
      </c>
      <c r="G134" s="204" t="s">
        <v>138</v>
      </c>
      <c r="H134" s="205">
        <v>1200</v>
      </c>
      <c r="I134" s="206"/>
      <c r="J134" s="207">
        <f>ROUND(I134*H134,2)</f>
        <v>0</v>
      </c>
      <c r="K134" s="203" t="s">
        <v>129</v>
      </c>
      <c r="L134" s="37"/>
      <c r="M134" s="208" t="s">
        <v>1</v>
      </c>
      <c r="N134" s="209" t="s">
        <v>42</v>
      </c>
      <c r="O134" s="69"/>
      <c r="P134" s="210">
        <f>O134*H134</f>
        <v>0</v>
      </c>
      <c r="Q134" s="210">
        <v>0</v>
      </c>
      <c r="R134" s="210">
        <f>Q134*H134</f>
        <v>0</v>
      </c>
      <c r="S134" s="210">
        <v>0</v>
      </c>
      <c r="T134" s="211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212" t="s">
        <v>130</v>
      </c>
      <c r="AT134" s="212" t="s">
        <v>125</v>
      </c>
      <c r="AU134" s="212" t="s">
        <v>87</v>
      </c>
      <c r="AY134" s="15" t="s">
        <v>122</v>
      </c>
      <c r="BE134" s="213">
        <f>IF(N134="základní",J134,0)</f>
        <v>0</v>
      </c>
      <c r="BF134" s="213">
        <f>IF(N134="snížená",J134,0)</f>
        <v>0</v>
      </c>
      <c r="BG134" s="213">
        <f>IF(N134="zákl. přenesená",J134,0)</f>
        <v>0</v>
      </c>
      <c r="BH134" s="213">
        <f>IF(N134="sníž. přenesená",J134,0)</f>
        <v>0</v>
      </c>
      <c r="BI134" s="213">
        <f>IF(N134="nulová",J134,0)</f>
        <v>0</v>
      </c>
      <c r="BJ134" s="15" t="s">
        <v>85</v>
      </c>
      <c r="BK134" s="213">
        <f>ROUND(I134*H134,2)</f>
        <v>0</v>
      </c>
      <c r="BL134" s="15" t="s">
        <v>130</v>
      </c>
      <c r="BM134" s="212" t="s">
        <v>176</v>
      </c>
    </row>
    <row r="135" spans="1:65" s="2" customFormat="1" ht="29.25">
      <c r="A135" s="32"/>
      <c r="B135" s="33"/>
      <c r="C135" s="34"/>
      <c r="D135" s="214" t="s">
        <v>132</v>
      </c>
      <c r="E135" s="34"/>
      <c r="F135" s="215" t="s">
        <v>177</v>
      </c>
      <c r="G135" s="34"/>
      <c r="H135" s="34"/>
      <c r="I135" s="113"/>
      <c r="J135" s="34"/>
      <c r="K135" s="34"/>
      <c r="L135" s="37"/>
      <c r="M135" s="216"/>
      <c r="N135" s="217"/>
      <c r="O135" s="69"/>
      <c r="P135" s="69"/>
      <c r="Q135" s="69"/>
      <c r="R135" s="69"/>
      <c r="S135" s="69"/>
      <c r="T135" s="70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5" t="s">
        <v>132</v>
      </c>
      <c r="AU135" s="15" t="s">
        <v>87</v>
      </c>
    </row>
    <row r="136" spans="1:65" s="2" customFormat="1" ht="19.5">
      <c r="A136" s="32"/>
      <c r="B136" s="33"/>
      <c r="C136" s="34"/>
      <c r="D136" s="214" t="s">
        <v>134</v>
      </c>
      <c r="E136" s="34"/>
      <c r="F136" s="218" t="s">
        <v>141</v>
      </c>
      <c r="G136" s="34"/>
      <c r="H136" s="34"/>
      <c r="I136" s="113"/>
      <c r="J136" s="34"/>
      <c r="K136" s="34"/>
      <c r="L136" s="37"/>
      <c r="M136" s="216"/>
      <c r="N136" s="217"/>
      <c r="O136" s="69"/>
      <c r="P136" s="69"/>
      <c r="Q136" s="69"/>
      <c r="R136" s="69"/>
      <c r="S136" s="69"/>
      <c r="T136" s="70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5" t="s">
        <v>134</v>
      </c>
      <c r="AU136" s="15" t="s">
        <v>87</v>
      </c>
    </row>
    <row r="137" spans="1:65" s="13" customFormat="1">
      <c r="B137" s="219"/>
      <c r="C137" s="220"/>
      <c r="D137" s="214" t="s">
        <v>147</v>
      </c>
      <c r="E137" s="221" t="s">
        <v>1</v>
      </c>
      <c r="F137" s="222" t="s">
        <v>300</v>
      </c>
      <c r="G137" s="220"/>
      <c r="H137" s="223">
        <v>1200</v>
      </c>
      <c r="I137" s="224"/>
      <c r="J137" s="220"/>
      <c r="K137" s="220"/>
      <c r="L137" s="225"/>
      <c r="M137" s="226"/>
      <c r="N137" s="227"/>
      <c r="O137" s="227"/>
      <c r="P137" s="227"/>
      <c r="Q137" s="227"/>
      <c r="R137" s="227"/>
      <c r="S137" s="227"/>
      <c r="T137" s="228"/>
      <c r="AT137" s="229" t="s">
        <v>147</v>
      </c>
      <c r="AU137" s="229" t="s">
        <v>87</v>
      </c>
      <c r="AV137" s="13" t="s">
        <v>87</v>
      </c>
      <c r="AW137" s="13" t="s">
        <v>34</v>
      </c>
      <c r="AX137" s="13" t="s">
        <v>85</v>
      </c>
      <c r="AY137" s="229" t="s">
        <v>122</v>
      </c>
    </row>
    <row r="138" spans="1:65" s="2" customFormat="1" ht="21.75" customHeight="1">
      <c r="A138" s="32"/>
      <c r="B138" s="33"/>
      <c r="C138" s="201" t="s">
        <v>162</v>
      </c>
      <c r="D138" s="201" t="s">
        <v>125</v>
      </c>
      <c r="E138" s="202" t="s">
        <v>180</v>
      </c>
      <c r="F138" s="203" t="s">
        <v>181</v>
      </c>
      <c r="G138" s="204" t="s">
        <v>138</v>
      </c>
      <c r="H138" s="205">
        <v>200</v>
      </c>
      <c r="I138" s="206"/>
      <c r="J138" s="207">
        <f>ROUND(I138*H138,2)</f>
        <v>0</v>
      </c>
      <c r="K138" s="203" t="s">
        <v>129</v>
      </c>
      <c r="L138" s="37"/>
      <c r="M138" s="208" t="s">
        <v>1</v>
      </c>
      <c r="N138" s="209" t="s">
        <v>42</v>
      </c>
      <c r="O138" s="69"/>
      <c r="P138" s="210">
        <f>O138*H138</f>
        <v>0</v>
      </c>
      <c r="Q138" s="210">
        <v>0</v>
      </c>
      <c r="R138" s="210">
        <f>Q138*H138</f>
        <v>0</v>
      </c>
      <c r="S138" s="210">
        <v>0</v>
      </c>
      <c r="T138" s="211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212" t="s">
        <v>130</v>
      </c>
      <c r="AT138" s="212" t="s">
        <v>125</v>
      </c>
      <c r="AU138" s="212" t="s">
        <v>87</v>
      </c>
      <c r="AY138" s="15" t="s">
        <v>122</v>
      </c>
      <c r="BE138" s="213">
        <f>IF(N138="základní",J138,0)</f>
        <v>0</v>
      </c>
      <c r="BF138" s="213">
        <f>IF(N138="snížená",J138,0)</f>
        <v>0</v>
      </c>
      <c r="BG138" s="213">
        <f>IF(N138="zákl. přenesená",J138,0)</f>
        <v>0</v>
      </c>
      <c r="BH138" s="213">
        <f>IF(N138="sníž. přenesená",J138,0)</f>
        <v>0</v>
      </c>
      <c r="BI138" s="213">
        <f>IF(N138="nulová",J138,0)</f>
        <v>0</v>
      </c>
      <c r="BJ138" s="15" t="s">
        <v>85</v>
      </c>
      <c r="BK138" s="213">
        <f>ROUND(I138*H138,2)</f>
        <v>0</v>
      </c>
      <c r="BL138" s="15" t="s">
        <v>130</v>
      </c>
      <c r="BM138" s="212" t="s">
        <v>182</v>
      </c>
    </row>
    <row r="139" spans="1:65" s="2" customFormat="1" ht="29.25">
      <c r="A139" s="32"/>
      <c r="B139" s="33"/>
      <c r="C139" s="34"/>
      <c r="D139" s="214" t="s">
        <v>132</v>
      </c>
      <c r="E139" s="34"/>
      <c r="F139" s="215" t="s">
        <v>183</v>
      </c>
      <c r="G139" s="34"/>
      <c r="H139" s="34"/>
      <c r="I139" s="113"/>
      <c r="J139" s="34"/>
      <c r="K139" s="34"/>
      <c r="L139" s="37"/>
      <c r="M139" s="216"/>
      <c r="N139" s="217"/>
      <c r="O139" s="69"/>
      <c r="P139" s="69"/>
      <c r="Q139" s="69"/>
      <c r="R139" s="69"/>
      <c r="S139" s="69"/>
      <c r="T139" s="70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5" t="s">
        <v>132</v>
      </c>
      <c r="AU139" s="15" t="s">
        <v>87</v>
      </c>
    </row>
    <row r="140" spans="1:65" s="2" customFormat="1" ht="19.5">
      <c r="A140" s="32"/>
      <c r="B140" s="33"/>
      <c r="C140" s="34"/>
      <c r="D140" s="214" t="s">
        <v>134</v>
      </c>
      <c r="E140" s="34"/>
      <c r="F140" s="218" t="s">
        <v>141</v>
      </c>
      <c r="G140" s="34"/>
      <c r="H140" s="34"/>
      <c r="I140" s="113"/>
      <c r="J140" s="34"/>
      <c r="K140" s="34"/>
      <c r="L140" s="37"/>
      <c r="M140" s="216"/>
      <c r="N140" s="217"/>
      <c r="O140" s="69"/>
      <c r="P140" s="69"/>
      <c r="Q140" s="69"/>
      <c r="R140" s="69"/>
      <c r="S140" s="69"/>
      <c r="T140" s="70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5" t="s">
        <v>134</v>
      </c>
      <c r="AU140" s="15" t="s">
        <v>87</v>
      </c>
    </row>
    <row r="141" spans="1:65" s="2" customFormat="1" ht="21.75" customHeight="1">
      <c r="A141" s="32"/>
      <c r="B141" s="33"/>
      <c r="C141" s="201" t="s">
        <v>168</v>
      </c>
      <c r="D141" s="201" t="s">
        <v>125</v>
      </c>
      <c r="E141" s="202" t="s">
        <v>185</v>
      </c>
      <c r="F141" s="203" t="s">
        <v>186</v>
      </c>
      <c r="G141" s="204" t="s">
        <v>138</v>
      </c>
      <c r="H141" s="205">
        <v>200</v>
      </c>
      <c r="I141" s="206"/>
      <c r="J141" s="207">
        <f>ROUND(I141*H141,2)</f>
        <v>0</v>
      </c>
      <c r="K141" s="203" t="s">
        <v>129</v>
      </c>
      <c r="L141" s="37"/>
      <c r="M141" s="208" t="s">
        <v>1</v>
      </c>
      <c r="N141" s="209" t="s">
        <v>42</v>
      </c>
      <c r="O141" s="69"/>
      <c r="P141" s="210">
        <f>O141*H141</f>
        <v>0</v>
      </c>
      <c r="Q141" s="210">
        <v>0</v>
      </c>
      <c r="R141" s="210">
        <f>Q141*H141</f>
        <v>0</v>
      </c>
      <c r="S141" s="210">
        <v>0</v>
      </c>
      <c r="T141" s="211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212" t="s">
        <v>130</v>
      </c>
      <c r="AT141" s="212" t="s">
        <v>125</v>
      </c>
      <c r="AU141" s="212" t="s">
        <v>87</v>
      </c>
      <c r="AY141" s="15" t="s">
        <v>122</v>
      </c>
      <c r="BE141" s="213">
        <f>IF(N141="základní",J141,0)</f>
        <v>0</v>
      </c>
      <c r="BF141" s="213">
        <f>IF(N141="snížená",J141,0)</f>
        <v>0</v>
      </c>
      <c r="BG141" s="213">
        <f>IF(N141="zákl. přenesená",J141,0)</f>
        <v>0</v>
      </c>
      <c r="BH141" s="213">
        <f>IF(N141="sníž. přenesená",J141,0)</f>
        <v>0</v>
      </c>
      <c r="BI141" s="213">
        <f>IF(N141="nulová",J141,0)</f>
        <v>0</v>
      </c>
      <c r="BJ141" s="15" t="s">
        <v>85</v>
      </c>
      <c r="BK141" s="213">
        <f>ROUND(I141*H141,2)</f>
        <v>0</v>
      </c>
      <c r="BL141" s="15" t="s">
        <v>130</v>
      </c>
      <c r="BM141" s="212" t="s">
        <v>187</v>
      </c>
    </row>
    <row r="142" spans="1:65" s="2" customFormat="1" ht="29.25">
      <c r="A142" s="32"/>
      <c r="B142" s="33"/>
      <c r="C142" s="34"/>
      <c r="D142" s="214" t="s">
        <v>132</v>
      </c>
      <c r="E142" s="34"/>
      <c r="F142" s="215" t="s">
        <v>188</v>
      </c>
      <c r="G142" s="34"/>
      <c r="H142" s="34"/>
      <c r="I142" s="113"/>
      <c r="J142" s="34"/>
      <c r="K142" s="34"/>
      <c r="L142" s="37"/>
      <c r="M142" s="216"/>
      <c r="N142" s="217"/>
      <c r="O142" s="69"/>
      <c r="P142" s="69"/>
      <c r="Q142" s="69"/>
      <c r="R142" s="69"/>
      <c r="S142" s="69"/>
      <c r="T142" s="70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5" t="s">
        <v>132</v>
      </c>
      <c r="AU142" s="15" t="s">
        <v>87</v>
      </c>
    </row>
    <row r="143" spans="1:65" s="2" customFormat="1" ht="19.5">
      <c r="A143" s="32"/>
      <c r="B143" s="33"/>
      <c r="C143" s="34"/>
      <c r="D143" s="214" t="s">
        <v>134</v>
      </c>
      <c r="E143" s="34"/>
      <c r="F143" s="218" t="s">
        <v>141</v>
      </c>
      <c r="G143" s="34"/>
      <c r="H143" s="34"/>
      <c r="I143" s="113"/>
      <c r="J143" s="34"/>
      <c r="K143" s="34"/>
      <c r="L143" s="37"/>
      <c r="M143" s="216"/>
      <c r="N143" s="217"/>
      <c r="O143" s="69"/>
      <c r="P143" s="69"/>
      <c r="Q143" s="69"/>
      <c r="R143" s="69"/>
      <c r="S143" s="69"/>
      <c r="T143" s="70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5" t="s">
        <v>134</v>
      </c>
      <c r="AU143" s="15" t="s">
        <v>87</v>
      </c>
    </row>
    <row r="144" spans="1:65" s="2" customFormat="1" ht="21.75" customHeight="1">
      <c r="A144" s="32"/>
      <c r="B144" s="33"/>
      <c r="C144" s="201" t="s">
        <v>173</v>
      </c>
      <c r="D144" s="201" t="s">
        <v>125</v>
      </c>
      <c r="E144" s="202" t="s">
        <v>285</v>
      </c>
      <c r="F144" s="203" t="s">
        <v>286</v>
      </c>
      <c r="G144" s="204" t="s">
        <v>128</v>
      </c>
      <c r="H144" s="205">
        <v>10</v>
      </c>
      <c r="I144" s="206"/>
      <c r="J144" s="207">
        <f>ROUND(I144*H144,2)</f>
        <v>0</v>
      </c>
      <c r="K144" s="203" t="s">
        <v>129</v>
      </c>
      <c r="L144" s="37"/>
      <c r="M144" s="208" t="s">
        <v>1</v>
      </c>
      <c r="N144" s="209" t="s">
        <v>42</v>
      </c>
      <c r="O144" s="69"/>
      <c r="P144" s="210">
        <f>O144*H144</f>
        <v>0</v>
      </c>
      <c r="Q144" s="210">
        <v>0</v>
      </c>
      <c r="R144" s="210">
        <f>Q144*H144</f>
        <v>0</v>
      </c>
      <c r="S144" s="210">
        <v>0</v>
      </c>
      <c r="T144" s="211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212" t="s">
        <v>130</v>
      </c>
      <c r="AT144" s="212" t="s">
        <v>125</v>
      </c>
      <c r="AU144" s="212" t="s">
        <v>87</v>
      </c>
      <c r="AY144" s="15" t="s">
        <v>122</v>
      </c>
      <c r="BE144" s="213">
        <f>IF(N144="základní",J144,0)</f>
        <v>0</v>
      </c>
      <c r="BF144" s="213">
        <f>IF(N144="snížená",J144,0)</f>
        <v>0</v>
      </c>
      <c r="BG144" s="213">
        <f>IF(N144="zákl. přenesená",J144,0)</f>
        <v>0</v>
      </c>
      <c r="BH144" s="213">
        <f>IF(N144="sníž. přenesená",J144,0)</f>
        <v>0</v>
      </c>
      <c r="BI144" s="213">
        <f>IF(N144="nulová",J144,0)</f>
        <v>0</v>
      </c>
      <c r="BJ144" s="15" t="s">
        <v>85</v>
      </c>
      <c r="BK144" s="213">
        <f>ROUND(I144*H144,2)</f>
        <v>0</v>
      </c>
      <c r="BL144" s="15" t="s">
        <v>130</v>
      </c>
      <c r="BM144" s="212" t="s">
        <v>287</v>
      </c>
    </row>
    <row r="145" spans="1:65" s="2" customFormat="1" ht="19.5">
      <c r="A145" s="32"/>
      <c r="B145" s="33"/>
      <c r="C145" s="34"/>
      <c r="D145" s="214" t="s">
        <v>132</v>
      </c>
      <c r="E145" s="34"/>
      <c r="F145" s="215" t="s">
        <v>288</v>
      </c>
      <c r="G145" s="34"/>
      <c r="H145" s="34"/>
      <c r="I145" s="113"/>
      <c r="J145" s="34"/>
      <c r="K145" s="34"/>
      <c r="L145" s="37"/>
      <c r="M145" s="216"/>
      <c r="N145" s="217"/>
      <c r="O145" s="69"/>
      <c r="P145" s="69"/>
      <c r="Q145" s="69"/>
      <c r="R145" s="69"/>
      <c r="S145" s="69"/>
      <c r="T145" s="70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5" t="s">
        <v>132</v>
      </c>
      <c r="AU145" s="15" t="s">
        <v>87</v>
      </c>
    </row>
    <row r="146" spans="1:65" s="2" customFormat="1" ht="21.75" customHeight="1">
      <c r="A146" s="32"/>
      <c r="B146" s="33"/>
      <c r="C146" s="201" t="s">
        <v>179</v>
      </c>
      <c r="D146" s="201" t="s">
        <v>125</v>
      </c>
      <c r="E146" s="202" t="s">
        <v>289</v>
      </c>
      <c r="F146" s="203" t="s">
        <v>290</v>
      </c>
      <c r="G146" s="204" t="s">
        <v>128</v>
      </c>
      <c r="H146" s="205">
        <v>10</v>
      </c>
      <c r="I146" s="206"/>
      <c r="J146" s="207">
        <f>ROUND(I146*H146,2)</f>
        <v>0</v>
      </c>
      <c r="K146" s="203" t="s">
        <v>129</v>
      </c>
      <c r="L146" s="37"/>
      <c r="M146" s="208" t="s">
        <v>1</v>
      </c>
      <c r="N146" s="209" t="s">
        <v>42</v>
      </c>
      <c r="O146" s="69"/>
      <c r="P146" s="210">
        <f>O146*H146</f>
        <v>0</v>
      </c>
      <c r="Q146" s="210">
        <v>0</v>
      </c>
      <c r="R146" s="210">
        <f>Q146*H146</f>
        <v>0</v>
      </c>
      <c r="S146" s="210">
        <v>0</v>
      </c>
      <c r="T146" s="211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212" t="s">
        <v>130</v>
      </c>
      <c r="AT146" s="212" t="s">
        <v>125</v>
      </c>
      <c r="AU146" s="212" t="s">
        <v>87</v>
      </c>
      <c r="AY146" s="15" t="s">
        <v>122</v>
      </c>
      <c r="BE146" s="213">
        <f>IF(N146="základní",J146,0)</f>
        <v>0</v>
      </c>
      <c r="BF146" s="213">
        <f>IF(N146="snížená",J146,0)</f>
        <v>0</v>
      </c>
      <c r="BG146" s="213">
        <f>IF(N146="zákl. přenesená",J146,0)</f>
        <v>0</v>
      </c>
      <c r="BH146" s="213">
        <f>IF(N146="sníž. přenesená",J146,0)</f>
        <v>0</v>
      </c>
      <c r="BI146" s="213">
        <f>IF(N146="nulová",J146,0)</f>
        <v>0</v>
      </c>
      <c r="BJ146" s="15" t="s">
        <v>85</v>
      </c>
      <c r="BK146" s="213">
        <f>ROUND(I146*H146,2)</f>
        <v>0</v>
      </c>
      <c r="BL146" s="15" t="s">
        <v>130</v>
      </c>
      <c r="BM146" s="212" t="s">
        <v>291</v>
      </c>
    </row>
    <row r="147" spans="1:65" s="2" customFormat="1">
      <c r="A147" s="32"/>
      <c r="B147" s="33"/>
      <c r="C147" s="34"/>
      <c r="D147" s="214" t="s">
        <v>132</v>
      </c>
      <c r="E147" s="34"/>
      <c r="F147" s="215" t="s">
        <v>290</v>
      </c>
      <c r="G147" s="34"/>
      <c r="H147" s="34"/>
      <c r="I147" s="113"/>
      <c r="J147" s="34"/>
      <c r="K147" s="34"/>
      <c r="L147" s="37"/>
      <c r="M147" s="216"/>
      <c r="N147" s="217"/>
      <c r="O147" s="69"/>
      <c r="P147" s="69"/>
      <c r="Q147" s="69"/>
      <c r="R147" s="69"/>
      <c r="S147" s="69"/>
      <c r="T147" s="70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5" t="s">
        <v>132</v>
      </c>
      <c r="AU147" s="15" t="s">
        <v>87</v>
      </c>
    </row>
    <row r="148" spans="1:65" s="2" customFormat="1" ht="21.75" customHeight="1">
      <c r="A148" s="32"/>
      <c r="B148" s="33"/>
      <c r="C148" s="201" t="s">
        <v>184</v>
      </c>
      <c r="D148" s="201" t="s">
        <v>125</v>
      </c>
      <c r="E148" s="202" t="s">
        <v>211</v>
      </c>
      <c r="F148" s="203" t="s">
        <v>212</v>
      </c>
      <c r="G148" s="204" t="s">
        <v>128</v>
      </c>
      <c r="H148" s="205">
        <v>2</v>
      </c>
      <c r="I148" s="206"/>
      <c r="J148" s="207">
        <f>ROUND(I148*H148,2)</f>
        <v>0</v>
      </c>
      <c r="K148" s="203" t="s">
        <v>129</v>
      </c>
      <c r="L148" s="37"/>
      <c r="M148" s="208" t="s">
        <v>1</v>
      </c>
      <c r="N148" s="209" t="s">
        <v>42</v>
      </c>
      <c r="O148" s="69"/>
      <c r="P148" s="210">
        <f>O148*H148</f>
        <v>0</v>
      </c>
      <c r="Q148" s="210">
        <v>0</v>
      </c>
      <c r="R148" s="210">
        <f>Q148*H148</f>
        <v>0</v>
      </c>
      <c r="S148" s="210">
        <v>0</v>
      </c>
      <c r="T148" s="211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212" t="s">
        <v>130</v>
      </c>
      <c r="AT148" s="212" t="s">
        <v>125</v>
      </c>
      <c r="AU148" s="212" t="s">
        <v>87</v>
      </c>
      <c r="AY148" s="15" t="s">
        <v>122</v>
      </c>
      <c r="BE148" s="213">
        <f>IF(N148="základní",J148,0)</f>
        <v>0</v>
      </c>
      <c r="BF148" s="213">
        <f>IF(N148="snížená",J148,0)</f>
        <v>0</v>
      </c>
      <c r="BG148" s="213">
        <f>IF(N148="zákl. přenesená",J148,0)</f>
        <v>0</v>
      </c>
      <c r="BH148" s="213">
        <f>IF(N148="sníž. přenesená",J148,0)</f>
        <v>0</v>
      </c>
      <c r="BI148" s="213">
        <f>IF(N148="nulová",J148,0)</f>
        <v>0</v>
      </c>
      <c r="BJ148" s="15" t="s">
        <v>85</v>
      </c>
      <c r="BK148" s="213">
        <f>ROUND(I148*H148,2)</f>
        <v>0</v>
      </c>
      <c r="BL148" s="15" t="s">
        <v>130</v>
      </c>
      <c r="BM148" s="212" t="s">
        <v>301</v>
      </c>
    </row>
    <row r="149" spans="1:65" s="2" customFormat="1">
      <c r="A149" s="32"/>
      <c r="B149" s="33"/>
      <c r="C149" s="34"/>
      <c r="D149" s="214" t="s">
        <v>132</v>
      </c>
      <c r="E149" s="34"/>
      <c r="F149" s="215" t="s">
        <v>212</v>
      </c>
      <c r="G149" s="34"/>
      <c r="H149" s="34"/>
      <c r="I149" s="113"/>
      <c r="J149" s="34"/>
      <c r="K149" s="34"/>
      <c r="L149" s="37"/>
      <c r="M149" s="216"/>
      <c r="N149" s="217"/>
      <c r="O149" s="69"/>
      <c r="P149" s="69"/>
      <c r="Q149" s="69"/>
      <c r="R149" s="69"/>
      <c r="S149" s="69"/>
      <c r="T149" s="70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T149" s="15" t="s">
        <v>132</v>
      </c>
      <c r="AU149" s="15" t="s">
        <v>87</v>
      </c>
    </row>
    <row r="150" spans="1:65" s="2" customFormat="1" ht="21.75" customHeight="1">
      <c r="A150" s="32"/>
      <c r="B150" s="33"/>
      <c r="C150" s="201" t="s">
        <v>189</v>
      </c>
      <c r="D150" s="201" t="s">
        <v>125</v>
      </c>
      <c r="E150" s="202" t="s">
        <v>215</v>
      </c>
      <c r="F150" s="203" t="s">
        <v>216</v>
      </c>
      <c r="G150" s="204" t="s">
        <v>128</v>
      </c>
      <c r="H150" s="205">
        <v>2</v>
      </c>
      <c r="I150" s="206"/>
      <c r="J150" s="207">
        <f>ROUND(I150*H150,2)</f>
        <v>0</v>
      </c>
      <c r="K150" s="203" t="s">
        <v>129</v>
      </c>
      <c r="L150" s="37"/>
      <c r="M150" s="208" t="s">
        <v>1</v>
      </c>
      <c r="N150" s="209" t="s">
        <v>42</v>
      </c>
      <c r="O150" s="69"/>
      <c r="P150" s="210">
        <f>O150*H150</f>
        <v>0</v>
      </c>
      <c r="Q150" s="210">
        <v>0</v>
      </c>
      <c r="R150" s="210">
        <f>Q150*H150</f>
        <v>0</v>
      </c>
      <c r="S150" s="210">
        <v>0</v>
      </c>
      <c r="T150" s="211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212" t="s">
        <v>130</v>
      </c>
      <c r="AT150" s="212" t="s">
        <v>125</v>
      </c>
      <c r="AU150" s="212" t="s">
        <v>87</v>
      </c>
      <c r="AY150" s="15" t="s">
        <v>122</v>
      </c>
      <c r="BE150" s="213">
        <f>IF(N150="základní",J150,0)</f>
        <v>0</v>
      </c>
      <c r="BF150" s="213">
        <f>IF(N150="snížená",J150,0)</f>
        <v>0</v>
      </c>
      <c r="BG150" s="213">
        <f>IF(N150="zákl. přenesená",J150,0)</f>
        <v>0</v>
      </c>
      <c r="BH150" s="213">
        <f>IF(N150="sníž. přenesená",J150,0)</f>
        <v>0</v>
      </c>
      <c r="BI150" s="213">
        <f>IF(N150="nulová",J150,0)</f>
        <v>0</v>
      </c>
      <c r="BJ150" s="15" t="s">
        <v>85</v>
      </c>
      <c r="BK150" s="213">
        <f>ROUND(I150*H150,2)</f>
        <v>0</v>
      </c>
      <c r="BL150" s="15" t="s">
        <v>130</v>
      </c>
      <c r="BM150" s="212" t="s">
        <v>302</v>
      </c>
    </row>
    <row r="151" spans="1:65" s="2" customFormat="1">
      <c r="A151" s="32"/>
      <c r="B151" s="33"/>
      <c r="C151" s="34"/>
      <c r="D151" s="214" t="s">
        <v>132</v>
      </c>
      <c r="E151" s="34"/>
      <c r="F151" s="215" t="s">
        <v>216</v>
      </c>
      <c r="G151" s="34"/>
      <c r="H151" s="34"/>
      <c r="I151" s="113"/>
      <c r="J151" s="34"/>
      <c r="K151" s="34"/>
      <c r="L151" s="37"/>
      <c r="M151" s="216"/>
      <c r="N151" s="217"/>
      <c r="O151" s="69"/>
      <c r="P151" s="69"/>
      <c r="Q151" s="69"/>
      <c r="R151" s="69"/>
      <c r="S151" s="69"/>
      <c r="T151" s="70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T151" s="15" t="s">
        <v>132</v>
      </c>
      <c r="AU151" s="15" t="s">
        <v>87</v>
      </c>
    </row>
    <row r="152" spans="1:65" s="2" customFormat="1" ht="21.75" customHeight="1">
      <c r="A152" s="32"/>
      <c r="B152" s="33"/>
      <c r="C152" s="230" t="s">
        <v>194</v>
      </c>
      <c r="D152" s="230" t="s">
        <v>219</v>
      </c>
      <c r="E152" s="231" t="s">
        <v>230</v>
      </c>
      <c r="F152" s="232" t="s">
        <v>231</v>
      </c>
      <c r="G152" s="233" t="s">
        <v>128</v>
      </c>
      <c r="H152" s="234">
        <v>2002</v>
      </c>
      <c r="I152" s="235"/>
      <c r="J152" s="236">
        <f>ROUND(I152*H152,2)</f>
        <v>0</v>
      </c>
      <c r="K152" s="232" t="s">
        <v>129</v>
      </c>
      <c r="L152" s="237"/>
      <c r="M152" s="238" t="s">
        <v>1</v>
      </c>
      <c r="N152" s="239" t="s">
        <v>42</v>
      </c>
      <c r="O152" s="69"/>
      <c r="P152" s="210">
        <f>O152*H152</f>
        <v>0</v>
      </c>
      <c r="Q152" s="210">
        <v>1.8000000000000001E-4</v>
      </c>
      <c r="R152" s="210">
        <f>Q152*H152</f>
        <v>0.36036000000000001</v>
      </c>
      <c r="S152" s="210">
        <v>0</v>
      </c>
      <c r="T152" s="211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212" t="s">
        <v>222</v>
      </c>
      <c r="AT152" s="212" t="s">
        <v>219</v>
      </c>
      <c r="AU152" s="212" t="s">
        <v>87</v>
      </c>
      <c r="AY152" s="15" t="s">
        <v>122</v>
      </c>
      <c r="BE152" s="213">
        <f>IF(N152="základní",J152,0)</f>
        <v>0</v>
      </c>
      <c r="BF152" s="213">
        <f>IF(N152="snížená",J152,0)</f>
        <v>0</v>
      </c>
      <c r="BG152" s="213">
        <f>IF(N152="zákl. přenesená",J152,0)</f>
        <v>0</v>
      </c>
      <c r="BH152" s="213">
        <f>IF(N152="sníž. přenesená",J152,0)</f>
        <v>0</v>
      </c>
      <c r="BI152" s="213">
        <f>IF(N152="nulová",J152,0)</f>
        <v>0</v>
      </c>
      <c r="BJ152" s="15" t="s">
        <v>85</v>
      </c>
      <c r="BK152" s="213">
        <f>ROUND(I152*H152,2)</f>
        <v>0</v>
      </c>
      <c r="BL152" s="15" t="s">
        <v>222</v>
      </c>
      <c r="BM152" s="212" t="s">
        <v>232</v>
      </c>
    </row>
    <row r="153" spans="1:65" s="2" customFormat="1">
      <c r="A153" s="32"/>
      <c r="B153" s="33"/>
      <c r="C153" s="34"/>
      <c r="D153" s="214" t="s">
        <v>132</v>
      </c>
      <c r="E153" s="34"/>
      <c r="F153" s="215" t="s">
        <v>231</v>
      </c>
      <c r="G153" s="34"/>
      <c r="H153" s="34"/>
      <c r="I153" s="113"/>
      <c r="J153" s="34"/>
      <c r="K153" s="34"/>
      <c r="L153" s="37"/>
      <c r="M153" s="216"/>
      <c r="N153" s="217"/>
      <c r="O153" s="69"/>
      <c r="P153" s="69"/>
      <c r="Q153" s="69"/>
      <c r="R153" s="69"/>
      <c r="S153" s="69"/>
      <c r="T153" s="70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T153" s="15" t="s">
        <v>132</v>
      </c>
      <c r="AU153" s="15" t="s">
        <v>87</v>
      </c>
    </row>
    <row r="154" spans="1:65" s="12" customFormat="1" ht="25.9" customHeight="1">
      <c r="B154" s="185"/>
      <c r="C154" s="186"/>
      <c r="D154" s="187" t="s">
        <v>76</v>
      </c>
      <c r="E154" s="188" t="s">
        <v>240</v>
      </c>
      <c r="F154" s="188" t="s">
        <v>241</v>
      </c>
      <c r="G154" s="186"/>
      <c r="H154" s="186"/>
      <c r="I154" s="189"/>
      <c r="J154" s="190">
        <f>BK154</f>
        <v>0</v>
      </c>
      <c r="K154" s="186"/>
      <c r="L154" s="191"/>
      <c r="M154" s="192"/>
      <c r="N154" s="193"/>
      <c r="O154" s="193"/>
      <c r="P154" s="194">
        <f>SUM(P155:P176)</f>
        <v>0</v>
      </c>
      <c r="Q154" s="193"/>
      <c r="R154" s="194">
        <f>SUM(R155:R176)</f>
        <v>0</v>
      </c>
      <c r="S154" s="193"/>
      <c r="T154" s="195">
        <f>SUM(T155:T176)</f>
        <v>0</v>
      </c>
      <c r="AR154" s="196" t="s">
        <v>130</v>
      </c>
      <c r="AT154" s="197" t="s">
        <v>76</v>
      </c>
      <c r="AU154" s="197" t="s">
        <v>77</v>
      </c>
      <c r="AY154" s="196" t="s">
        <v>122</v>
      </c>
      <c r="BK154" s="198">
        <f>SUM(BK155:BK176)</f>
        <v>0</v>
      </c>
    </row>
    <row r="155" spans="1:65" s="2" customFormat="1" ht="33" customHeight="1">
      <c r="A155" s="32"/>
      <c r="B155" s="33"/>
      <c r="C155" s="201" t="s">
        <v>199</v>
      </c>
      <c r="D155" s="201" t="s">
        <v>125</v>
      </c>
      <c r="E155" s="202" t="s">
        <v>243</v>
      </c>
      <c r="F155" s="203" t="s">
        <v>244</v>
      </c>
      <c r="G155" s="204" t="s">
        <v>245</v>
      </c>
      <c r="H155" s="205">
        <v>36.018000000000001</v>
      </c>
      <c r="I155" s="206"/>
      <c r="J155" s="207">
        <f>ROUND(I155*H155,2)</f>
        <v>0</v>
      </c>
      <c r="K155" s="203" t="s">
        <v>129</v>
      </c>
      <c r="L155" s="37"/>
      <c r="M155" s="208" t="s">
        <v>1</v>
      </c>
      <c r="N155" s="209" t="s">
        <v>42</v>
      </c>
      <c r="O155" s="69"/>
      <c r="P155" s="210">
        <f>O155*H155</f>
        <v>0</v>
      </c>
      <c r="Q155" s="210">
        <v>0</v>
      </c>
      <c r="R155" s="210">
        <f>Q155*H155</f>
        <v>0</v>
      </c>
      <c r="S155" s="210">
        <v>0</v>
      </c>
      <c r="T155" s="211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212" t="s">
        <v>246</v>
      </c>
      <c r="AT155" s="212" t="s">
        <v>125</v>
      </c>
      <c r="AU155" s="212" t="s">
        <v>85</v>
      </c>
      <c r="AY155" s="15" t="s">
        <v>122</v>
      </c>
      <c r="BE155" s="213">
        <f>IF(N155="základní",J155,0)</f>
        <v>0</v>
      </c>
      <c r="BF155" s="213">
        <f>IF(N155="snížená",J155,0)</f>
        <v>0</v>
      </c>
      <c r="BG155" s="213">
        <f>IF(N155="zákl. přenesená",J155,0)</f>
        <v>0</v>
      </c>
      <c r="BH155" s="213">
        <f>IF(N155="sníž. přenesená",J155,0)</f>
        <v>0</v>
      </c>
      <c r="BI155" s="213">
        <f>IF(N155="nulová",J155,0)</f>
        <v>0</v>
      </c>
      <c r="BJ155" s="15" t="s">
        <v>85</v>
      </c>
      <c r="BK155" s="213">
        <f>ROUND(I155*H155,2)</f>
        <v>0</v>
      </c>
      <c r="BL155" s="15" t="s">
        <v>246</v>
      </c>
      <c r="BM155" s="212" t="s">
        <v>247</v>
      </c>
    </row>
    <row r="156" spans="1:65" s="2" customFormat="1" ht="68.25">
      <c r="A156" s="32"/>
      <c r="B156" s="33"/>
      <c r="C156" s="34"/>
      <c r="D156" s="214" t="s">
        <v>132</v>
      </c>
      <c r="E156" s="34"/>
      <c r="F156" s="215" t="s">
        <v>248</v>
      </c>
      <c r="G156" s="34"/>
      <c r="H156" s="34"/>
      <c r="I156" s="113"/>
      <c r="J156" s="34"/>
      <c r="K156" s="34"/>
      <c r="L156" s="37"/>
      <c r="M156" s="216"/>
      <c r="N156" s="217"/>
      <c r="O156" s="69"/>
      <c r="P156" s="69"/>
      <c r="Q156" s="69"/>
      <c r="R156" s="69"/>
      <c r="S156" s="69"/>
      <c r="T156" s="70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T156" s="15" t="s">
        <v>132</v>
      </c>
      <c r="AU156" s="15" t="s">
        <v>85</v>
      </c>
    </row>
    <row r="157" spans="1:65" s="2" customFormat="1" ht="19.5">
      <c r="A157" s="32"/>
      <c r="B157" s="33"/>
      <c r="C157" s="34"/>
      <c r="D157" s="214" t="s">
        <v>134</v>
      </c>
      <c r="E157" s="34"/>
      <c r="F157" s="218" t="s">
        <v>249</v>
      </c>
      <c r="G157" s="34"/>
      <c r="H157" s="34"/>
      <c r="I157" s="113"/>
      <c r="J157" s="34"/>
      <c r="K157" s="34"/>
      <c r="L157" s="37"/>
      <c r="M157" s="216"/>
      <c r="N157" s="217"/>
      <c r="O157" s="69"/>
      <c r="P157" s="69"/>
      <c r="Q157" s="69"/>
      <c r="R157" s="69"/>
      <c r="S157" s="69"/>
      <c r="T157" s="70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T157" s="15" t="s">
        <v>134</v>
      </c>
      <c r="AU157" s="15" t="s">
        <v>85</v>
      </c>
    </row>
    <row r="158" spans="1:65" s="13" customFormat="1">
      <c r="B158" s="219"/>
      <c r="C158" s="220"/>
      <c r="D158" s="214" t="s">
        <v>147</v>
      </c>
      <c r="E158" s="221" t="s">
        <v>1</v>
      </c>
      <c r="F158" s="222" t="s">
        <v>303</v>
      </c>
      <c r="G158" s="220"/>
      <c r="H158" s="223">
        <v>36.018000000000001</v>
      </c>
      <c r="I158" s="224"/>
      <c r="J158" s="220"/>
      <c r="K158" s="220"/>
      <c r="L158" s="225"/>
      <c r="M158" s="226"/>
      <c r="N158" s="227"/>
      <c r="O158" s="227"/>
      <c r="P158" s="227"/>
      <c r="Q158" s="227"/>
      <c r="R158" s="227"/>
      <c r="S158" s="227"/>
      <c r="T158" s="228"/>
      <c r="AT158" s="229" t="s">
        <v>147</v>
      </c>
      <c r="AU158" s="229" t="s">
        <v>85</v>
      </c>
      <c r="AV158" s="13" t="s">
        <v>87</v>
      </c>
      <c r="AW158" s="13" t="s">
        <v>34</v>
      </c>
      <c r="AX158" s="13" t="s">
        <v>85</v>
      </c>
      <c r="AY158" s="229" t="s">
        <v>122</v>
      </c>
    </row>
    <row r="159" spans="1:65" s="2" customFormat="1" ht="21.75" customHeight="1">
      <c r="A159" s="32"/>
      <c r="B159" s="33"/>
      <c r="C159" s="201" t="s">
        <v>8</v>
      </c>
      <c r="D159" s="201" t="s">
        <v>125</v>
      </c>
      <c r="E159" s="202" t="s">
        <v>252</v>
      </c>
      <c r="F159" s="203" t="s">
        <v>253</v>
      </c>
      <c r="G159" s="204" t="s">
        <v>245</v>
      </c>
      <c r="H159" s="205">
        <v>0.36</v>
      </c>
      <c r="I159" s="206"/>
      <c r="J159" s="207">
        <f>ROUND(I159*H159,2)</f>
        <v>0</v>
      </c>
      <c r="K159" s="203" t="s">
        <v>129</v>
      </c>
      <c r="L159" s="37"/>
      <c r="M159" s="208" t="s">
        <v>1</v>
      </c>
      <c r="N159" s="209" t="s">
        <v>42</v>
      </c>
      <c r="O159" s="69"/>
      <c r="P159" s="210">
        <f>O159*H159</f>
        <v>0</v>
      </c>
      <c r="Q159" s="210">
        <v>0</v>
      </c>
      <c r="R159" s="210">
        <f>Q159*H159</f>
        <v>0</v>
      </c>
      <c r="S159" s="210">
        <v>0</v>
      </c>
      <c r="T159" s="211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212" t="s">
        <v>246</v>
      </c>
      <c r="AT159" s="212" t="s">
        <v>125</v>
      </c>
      <c r="AU159" s="212" t="s">
        <v>85</v>
      </c>
      <c r="AY159" s="15" t="s">
        <v>122</v>
      </c>
      <c r="BE159" s="213">
        <f>IF(N159="základní",J159,0)</f>
        <v>0</v>
      </c>
      <c r="BF159" s="213">
        <f>IF(N159="snížená",J159,0)</f>
        <v>0</v>
      </c>
      <c r="BG159" s="213">
        <f>IF(N159="zákl. přenesená",J159,0)</f>
        <v>0</v>
      </c>
      <c r="BH159" s="213">
        <f>IF(N159="sníž. přenesená",J159,0)</f>
        <v>0</v>
      </c>
      <c r="BI159" s="213">
        <f>IF(N159="nulová",J159,0)</f>
        <v>0</v>
      </c>
      <c r="BJ159" s="15" t="s">
        <v>85</v>
      </c>
      <c r="BK159" s="213">
        <f>ROUND(I159*H159,2)</f>
        <v>0</v>
      </c>
      <c r="BL159" s="15" t="s">
        <v>246</v>
      </c>
      <c r="BM159" s="212" t="s">
        <v>254</v>
      </c>
    </row>
    <row r="160" spans="1:65" s="2" customFormat="1" ht="29.25">
      <c r="A160" s="32"/>
      <c r="B160" s="33"/>
      <c r="C160" s="34"/>
      <c r="D160" s="214" t="s">
        <v>132</v>
      </c>
      <c r="E160" s="34"/>
      <c r="F160" s="215" t="s">
        <v>255</v>
      </c>
      <c r="G160" s="34"/>
      <c r="H160" s="34"/>
      <c r="I160" s="113"/>
      <c r="J160" s="34"/>
      <c r="K160" s="34"/>
      <c r="L160" s="37"/>
      <c r="M160" s="216"/>
      <c r="N160" s="217"/>
      <c r="O160" s="69"/>
      <c r="P160" s="69"/>
      <c r="Q160" s="69"/>
      <c r="R160" s="69"/>
      <c r="S160" s="69"/>
      <c r="T160" s="70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T160" s="15" t="s">
        <v>132</v>
      </c>
      <c r="AU160" s="15" t="s">
        <v>85</v>
      </c>
    </row>
    <row r="161" spans="1:65" s="13" customFormat="1">
      <c r="B161" s="219"/>
      <c r="C161" s="220"/>
      <c r="D161" s="214" t="s">
        <v>147</v>
      </c>
      <c r="E161" s="221" t="s">
        <v>1</v>
      </c>
      <c r="F161" s="222" t="s">
        <v>304</v>
      </c>
      <c r="G161" s="220"/>
      <c r="H161" s="223">
        <v>0.36</v>
      </c>
      <c r="I161" s="224"/>
      <c r="J161" s="220"/>
      <c r="K161" s="220"/>
      <c r="L161" s="225"/>
      <c r="M161" s="226"/>
      <c r="N161" s="227"/>
      <c r="O161" s="227"/>
      <c r="P161" s="227"/>
      <c r="Q161" s="227"/>
      <c r="R161" s="227"/>
      <c r="S161" s="227"/>
      <c r="T161" s="228"/>
      <c r="AT161" s="229" t="s">
        <v>147</v>
      </c>
      <c r="AU161" s="229" t="s">
        <v>85</v>
      </c>
      <c r="AV161" s="13" t="s">
        <v>87</v>
      </c>
      <c r="AW161" s="13" t="s">
        <v>34</v>
      </c>
      <c r="AX161" s="13" t="s">
        <v>85</v>
      </c>
      <c r="AY161" s="229" t="s">
        <v>122</v>
      </c>
    </row>
    <row r="162" spans="1:65" s="2" customFormat="1" ht="33" customHeight="1">
      <c r="A162" s="32"/>
      <c r="B162" s="33"/>
      <c r="C162" s="201" t="s">
        <v>210</v>
      </c>
      <c r="D162" s="201" t="s">
        <v>125</v>
      </c>
      <c r="E162" s="202" t="s">
        <v>258</v>
      </c>
      <c r="F162" s="203" t="s">
        <v>259</v>
      </c>
      <c r="G162" s="204" t="s">
        <v>128</v>
      </c>
      <c r="H162" s="205">
        <v>1</v>
      </c>
      <c r="I162" s="206"/>
      <c r="J162" s="207">
        <f>ROUND(I162*H162,2)</f>
        <v>0</v>
      </c>
      <c r="K162" s="203" t="s">
        <v>129</v>
      </c>
      <c r="L162" s="37"/>
      <c r="M162" s="208" t="s">
        <v>1</v>
      </c>
      <c r="N162" s="209" t="s">
        <v>42</v>
      </c>
      <c r="O162" s="69"/>
      <c r="P162" s="210">
        <f>O162*H162</f>
        <v>0</v>
      </c>
      <c r="Q162" s="210">
        <v>0</v>
      </c>
      <c r="R162" s="210">
        <f>Q162*H162</f>
        <v>0</v>
      </c>
      <c r="S162" s="210">
        <v>0</v>
      </c>
      <c r="T162" s="211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212" t="s">
        <v>246</v>
      </c>
      <c r="AT162" s="212" t="s">
        <v>125</v>
      </c>
      <c r="AU162" s="212" t="s">
        <v>85</v>
      </c>
      <c r="AY162" s="15" t="s">
        <v>122</v>
      </c>
      <c r="BE162" s="213">
        <f>IF(N162="základní",J162,0)</f>
        <v>0</v>
      </c>
      <c r="BF162" s="213">
        <f>IF(N162="snížená",J162,0)</f>
        <v>0</v>
      </c>
      <c r="BG162" s="213">
        <f>IF(N162="zákl. přenesená",J162,0)</f>
        <v>0</v>
      </c>
      <c r="BH162" s="213">
        <f>IF(N162="sníž. přenesená",J162,0)</f>
        <v>0</v>
      </c>
      <c r="BI162" s="213">
        <f>IF(N162="nulová",J162,0)</f>
        <v>0</v>
      </c>
      <c r="BJ162" s="15" t="s">
        <v>85</v>
      </c>
      <c r="BK162" s="213">
        <f>ROUND(I162*H162,2)</f>
        <v>0</v>
      </c>
      <c r="BL162" s="15" t="s">
        <v>246</v>
      </c>
      <c r="BM162" s="212" t="s">
        <v>260</v>
      </c>
    </row>
    <row r="163" spans="1:65" s="2" customFormat="1" ht="68.25">
      <c r="A163" s="32"/>
      <c r="B163" s="33"/>
      <c r="C163" s="34"/>
      <c r="D163" s="214" t="s">
        <v>132</v>
      </c>
      <c r="E163" s="34"/>
      <c r="F163" s="215" t="s">
        <v>261</v>
      </c>
      <c r="G163" s="34"/>
      <c r="H163" s="34"/>
      <c r="I163" s="113"/>
      <c r="J163" s="34"/>
      <c r="K163" s="34"/>
      <c r="L163" s="37"/>
      <c r="M163" s="216"/>
      <c r="N163" s="217"/>
      <c r="O163" s="69"/>
      <c r="P163" s="69"/>
      <c r="Q163" s="69"/>
      <c r="R163" s="69"/>
      <c r="S163" s="69"/>
      <c r="T163" s="70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T163" s="15" t="s">
        <v>132</v>
      </c>
      <c r="AU163" s="15" t="s">
        <v>85</v>
      </c>
    </row>
    <row r="164" spans="1:65" s="2" customFormat="1" ht="19.5">
      <c r="A164" s="32"/>
      <c r="B164" s="33"/>
      <c r="C164" s="34"/>
      <c r="D164" s="214" t="s">
        <v>134</v>
      </c>
      <c r="E164" s="34"/>
      <c r="F164" s="218" t="s">
        <v>262</v>
      </c>
      <c r="G164" s="34"/>
      <c r="H164" s="34"/>
      <c r="I164" s="113"/>
      <c r="J164" s="34"/>
      <c r="K164" s="34"/>
      <c r="L164" s="37"/>
      <c r="M164" s="216"/>
      <c r="N164" s="217"/>
      <c r="O164" s="69"/>
      <c r="P164" s="69"/>
      <c r="Q164" s="69"/>
      <c r="R164" s="69"/>
      <c r="S164" s="69"/>
      <c r="T164" s="70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T164" s="15" t="s">
        <v>134</v>
      </c>
      <c r="AU164" s="15" t="s">
        <v>85</v>
      </c>
    </row>
    <row r="165" spans="1:65" s="13" customFormat="1">
      <c r="B165" s="219"/>
      <c r="C165" s="220"/>
      <c r="D165" s="214" t="s">
        <v>147</v>
      </c>
      <c r="E165" s="221" t="s">
        <v>1</v>
      </c>
      <c r="F165" s="222" t="s">
        <v>305</v>
      </c>
      <c r="G165" s="220"/>
      <c r="H165" s="223">
        <v>1</v>
      </c>
      <c r="I165" s="224"/>
      <c r="J165" s="220"/>
      <c r="K165" s="220"/>
      <c r="L165" s="225"/>
      <c r="M165" s="226"/>
      <c r="N165" s="227"/>
      <c r="O165" s="227"/>
      <c r="P165" s="227"/>
      <c r="Q165" s="227"/>
      <c r="R165" s="227"/>
      <c r="S165" s="227"/>
      <c r="T165" s="228"/>
      <c r="AT165" s="229" t="s">
        <v>147</v>
      </c>
      <c r="AU165" s="229" t="s">
        <v>85</v>
      </c>
      <c r="AV165" s="13" t="s">
        <v>87</v>
      </c>
      <c r="AW165" s="13" t="s">
        <v>34</v>
      </c>
      <c r="AX165" s="13" t="s">
        <v>85</v>
      </c>
      <c r="AY165" s="229" t="s">
        <v>122</v>
      </c>
    </row>
    <row r="166" spans="1:65" s="2" customFormat="1" ht="21.75" customHeight="1">
      <c r="A166" s="32"/>
      <c r="B166" s="33"/>
      <c r="C166" s="201" t="s">
        <v>214</v>
      </c>
      <c r="D166" s="201" t="s">
        <v>125</v>
      </c>
      <c r="E166" s="202" t="s">
        <v>265</v>
      </c>
      <c r="F166" s="203" t="s">
        <v>266</v>
      </c>
      <c r="G166" s="204" t="s">
        <v>245</v>
      </c>
      <c r="H166" s="205">
        <v>36.018000000000001</v>
      </c>
      <c r="I166" s="206"/>
      <c r="J166" s="207">
        <f>ROUND(I166*H166,2)</f>
        <v>0</v>
      </c>
      <c r="K166" s="203" t="s">
        <v>129</v>
      </c>
      <c r="L166" s="37"/>
      <c r="M166" s="208" t="s">
        <v>1</v>
      </c>
      <c r="N166" s="209" t="s">
        <v>42</v>
      </c>
      <c r="O166" s="69"/>
      <c r="P166" s="210">
        <f>O166*H166</f>
        <v>0</v>
      </c>
      <c r="Q166" s="210">
        <v>0</v>
      </c>
      <c r="R166" s="210">
        <f>Q166*H166</f>
        <v>0</v>
      </c>
      <c r="S166" s="210">
        <v>0</v>
      </c>
      <c r="T166" s="211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212" t="s">
        <v>246</v>
      </c>
      <c r="AT166" s="212" t="s">
        <v>125</v>
      </c>
      <c r="AU166" s="212" t="s">
        <v>85</v>
      </c>
      <c r="AY166" s="15" t="s">
        <v>122</v>
      </c>
      <c r="BE166" s="213">
        <f>IF(N166="základní",J166,0)</f>
        <v>0</v>
      </c>
      <c r="BF166" s="213">
        <f>IF(N166="snížená",J166,0)</f>
        <v>0</v>
      </c>
      <c r="BG166" s="213">
        <f>IF(N166="zákl. přenesená",J166,0)</f>
        <v>0</v>
      </c>
      <c r="BH166" s="213">
        <f>IF(N166="sníž. přenesená",J166,0)</f>
        <v>0</v>
      </c>
      <c r="BI166" s="213">
        <f>IF(N166="nulová",J166,0)</f>
        <v>0</v>
      </c>
      <c r="BJ166" s="15" t="s">
        <v>85</v>
      </c>
      <c r="BK166" s="213">
        <f>ROUND(I166*H166,2)</f>
        <v>0</v>
      </c>
      <c r="BL166" s="15" t="s">
        <v>246</v>
      </c>
      <c r="BM166" s="212" t="s">
        <v>267</v>
      </c>
    </row>
    <row r="167" spans="1:65" s="2" customFormat="1" ht="29.25">
      <c r="A167" s="32"/>
      <c r="B167" s="33"/>
      <c r="C167" s="34"/>
      <c r="D167" s="214" t="s">
        <v>132</v>
      </c>
      <c r="E167" s="34"/>
      <c r="F167" s="215" t="s">
        <v>268</v>
      </c>
      <c r="G167" s="34"/>
      <c r="H167" s="34"/>
      <c r="I167" s="113"/>
      <c r="J167" s="34"/>
      <c r="K167" s="34"/>
      <c r="L167" s="37"/>
      <c r="M167" s="216"/>
      <c r="N167" s="217"/>
      <c r="O167" s="69"/>
      <c r="P167" s="69"/>
      <c r="Q167" s="69"/>
      <c r="R167" s="69"/>
      <c r="S167" s="69"/>
      <c r="T167" s="70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T167" s="15" t="s">
        <v>132</v>
      </c>
      <c r="AU167" s="15" t="s">
        <v>85</v>
      </c>
    </row>
    <row r="168" spans="1:65" s="13" customFormat="1">
      <c r="B168" s="219"/>
      <c r="C168" s="220"/>
      <c r="D168" s="214" t="s">
        <v>147</v>
      </c>
      <c r="E168" s="221" t="s">
        <v>1</v>
      </c>
      <c r="F168" s="222" t="s">
        <v>306</v>
      </c>
      <c r="G168" s="220"/>
      <c r="H168" s="223">
        <v>36.018000000000001</v>
      </c>
      <c r="I168" s="224"/>
      <c r="J168" s="220"/>
      <c r="K168" s="220"/>
      <c r="L168" s="225"/>
      <c r="M168" s="226"/>
      <c r="N168" s="227"/>
      <c r="O168" s="227"/>
      <c r="P168" s="227"/>
      <c r="Q168" s="227"/>
      <c r="R168" s="227"/>
      <c r="S168" s="227"/>
      <c r="T168" s="228"/>
      <c r="AT168" s="229" t="s">
        <v>147</v>
      </c>
      <c r="AU168" s="229" t="s">
        <v>85</v>
      </c>
      <c r="AV168" s="13" t="s">
        <v>87</v>
      </c>
      <c r="AW168" s="13" t="s">
        <v>34</v>
      </c>
      <c r="AX168" s="13" t="s">
        <v>85</v>
      </c>
      <c r="AY168" s="229" t="s">
        <v>122</v>
      </c>
    </row>
    <row r="169" spans="1:65" s="2" customFormat="1" ht="33" customHeight="1">
      <c r="A169" s="32"/>
      <c r="B169" s="33"/>
      <c r="C169" s="201" t="s">
        <v>218</v>
      </c>
      <c r="D169" s="201" t="s">
        <v>125</v>
      </c>
      <c r="E169" s="202" t="s">
        <v>243</v>
      </c>
      <c r="F169" s="203" t="s">
        <v>244</v>
      </c>
      <c r="G169" s="204" t="s">
        <v>245</v>
      </c>
      <c r="H169" s="205">
        <v>36.018000000000001</v>
      </c>
      <c r="I169" s="206"/>
      <c r="J169" s="207">
        <f>ROUND(I169*H169,2)</f>
        <v>0</v>
      </c>
      <c r="K169" s="203" t="s">
        <v>129</v>
      </c>
      <c r="L169" s="37"/>
      <c r="M169" s="208" t="s">
        <v>1</v>
      </c>
      <c r="N169" s="209" t="s">
        <v>42</v>
      </c>
      <c r="O169" s="69"/>
      <c r="P169" s="210">
        <f>O169*H169</f>
        <v>0</v>
      </c>
      <c r="Q169" s="210">
        <v>0</v>
      </c>
      <c r="R169" s="210">
        <f>Q169*H169</f>
        <v>0</v>
      </c>
      <c r="S169" s="210">
        <v>0</v>
      </c>
      <c r="T169" s="211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212" t="s">
        <v>246</v>
      </c>
      <c r="AT169" s="212" t="s">
        <v>125</v>
      </c>
      <c r="AU169" s="212" t="s">
        <v>85</v>
      </c>
      <c r="AY169" s="15" t="s">
        <v>122</v>
      </c>
      <c r="BE169" s="213">
        <f>IF(N169="základní",J169,0)</f>
        <v>0</v>
      </c>
      <c r="BF169" s="213">
        <f>IF(N169="snížená",J169,0)</f>
        <v>0</v>
      </c>
      <c r="BG169" s="213">
        <f>IF(N169="zákl. přenesená",J169,0)</f>
        <v>0</v>
      </c>
      <c r="BH169" s="213">
        <f>IF(N169="sníž. přenesená",J169,0)</f>
        <v>0</v>
      </c>
      <c r="BI169" s="213">
        <f>IF(N169="nulová",J169,0)</f>
        <v>0</v>
      </c>
      <c r="BJ169" s="15" t="s">
        <v>85</v>
      </c>
      <c r="BK169" s="213">
        <f>ROUND(I169*H169,2)</f>
        <v>0</v>
      </c>
      <c r="BL169" s="15" t="s">
        <v>246</v>
      </c>
      <c r="BM169" s="212" t="s">
        <v>271</v>
      </c>
    </row>
    <row r="170" spans="1:65" s="2" customFormat="1" ht="68.25">
      <c r="A170" s="32"/>
      <c r="B170" s="33"/>
      <c r="C170" s="34"/>
      <c r="D170" s="214" t="s">
        <v>132</v>
      </c>
      <c r="E170" s="34"/>
      <c r="F170" s="215" t="s">
        <v>248</v>
      </c>
      <c r="G170" s="34"/>
      <c r="H170" s="34"/>
      <c r="I170" s="113"/>
      <c r="J170" s="34"/>
      <c r="K170" s="34"/>
      <c r="L170" s="37"/>
      <c r="M170" s="216"/>
      <c r="N170" s="217"/>
      <c r="O170" s="69"/>
      <c r="P170" s="69"/>
      <c r="Q170" s="69"/>
      <c r="R170" s="69"/>
      <c r="S170" s="69"/>
      <c r="T170" s="70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T170" s="15" t="s">
        <v>132</v>
      </c>
      <c r="AU170" s="15" t="s">
        <v>85</v>
      </c>
    </row>
    <row r="171" spans="1:65" s="2" customFormat="1" ht="19.5">
      <c r="A171" s="32"/>
      <c r="B171" s="33"/>
      <c r="C171" s="34"/>
      <c r="D171" s="214" t="s">
        <v>134</v>
      </c>
      <c r="E171" s="34"/>
      <c r="F171" s="218" t="s">
        <v>249</v>
      </c>
      <c r="G171" s="34"/>
      <c r="H171" s="34"/>
      <c r="I171" s="113"/>
      <c r="J171" s="34"/>
      <c r="K171" s="34"/>
      <c r="L171" s="37"/>
      <c r="M171" s="216"/>
      <c r="N171" s="217"/>
      <c r="O171" s="69"/>
      <c r="P171" s="69"/>
      <c r="Q171" s="69"/>
      <c r="R171" s="69"/>
      <c r="S171" s="69"/>
      <c r="T171" s="70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T171" s="15" t="s">
        <v>134</v>
      </c>
      <c r="AU171" s="15" t="s">
        <v>85</v>
      </c>
    </row>
    <row r="172" spans="1:65" s="13" customFormat="1">
      <c r="B172" s="219"/>
      <c r="C172" s="220"/>
      <c r="D172" s="214" t="s">
        <v>147</v>
      </c>
      <c r="E172" s="221" t="s">
        <v>1</v>
      </c>
      <c r="F172" s="222" t="s">
        <v>306</v>
      </c>
      <c r="G172" s="220"/>
      <c r="H172" s="223">
        <v>36.018000000000001</v>
      </c>
      <c r="I172" s="224"/>
      <c r="J172" s="220"/>
      <c r="K172" s="220"/>
      <c r="L172" s="225"/>
      <c r="M172" s="226"/>
      <c r="N172" s="227"/>
      <c r="O172" s="227"/>
      <c r="P172" s="227"/>
      <c r="Q172" s="227"/>
      <c r="R172" s="227"/>
      <c r="S172" s="227"/>
      <c r="T172" s="228"/>
      <c r="AT172" s="229" t="s">
        <v>147</v>
      </c>
      <c r="AU172" s="229" t="s">
        <v>85</v>
      </c>
      <c r="AV172" s="13" t="s">
        <v>87</v>
      </c>
      <c r="AW172" s="13" t="s">
        <v>34</v>
      </c>
      <c r="AX172" s="13" t="s">
        <v>85</v>
      </c>
      <c r="AY172" s="229" t="s">
        <v>122</v>
      </c>
    </row>
    <row r="173" spans="1:65" s="2" customFormat="1" ht="33" customHeight="1">
      <c r="A173" s="32"/>
      <c r="B173" s="33"/>
      <c r="C173" s="201" t="s">
        <v>225</v>
      </c>
      <c r="D173" s="201" t="s">
        <v>125</v>
      </c>
      <c r="E173" s="202" t="s">
        <v>273</v>
      </c>
      <c r="F173" s="203" t="s">
        <v>274</v>
      </c>
      <c r="G173" s="204" t="s">
        <v>128</v>
      </c>
      <c r="H173" s="205">
        <v>1</v>
      </c>
      <c r="I173" s="206"/>
      <c r="J173" s="207">
        <f>ROUND(I173*H173,2)</f>
        <v>0</v>
      </c>
      <c r="K173" s="203" t="s">
        <v>129</v>
      </c>
      <c r="L173" s="37"/>
      <c r="M173" s="208" t="s">
        <v>1</v>
      </c>
      <c r="N173" s="209" t="s">
        <v>42</v>
      </c>
      <c r="O173" s="69"/>
      <c r="P173" s="210">
        <f>O173*H173</f>
        <v>0</v>
      </c>
      <c r="Q173" s="210">
        <v>0</v>
      </c>
      <c r="R173" s="210">
        <f>Q173*H173</f>
        <v>0</v>
      </c>
      <c r="S173" s="210">
        <v>0</v>
      </c>
      <c r="T173" s="211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212" t="s">
        <v>246</v>
      </c>
      <c r="AT173" s="212" t="s">
        <v>125</v>
      </c>
      <c r="AU173" s="212" t="s">
        <v>85</v>
      </c>
      <c r="AY173" s="15" t="s">
        <v>122</v>
      </c>
      <c r="BE173" s="213">
        <f>IF(N173="základní",J173,0)</f>
        <v>0</v>
      </c>
      <c r="BF173" s="213">
        <f>IF(N173="snížená",J173,0)</f>
        <v>0</v>
      </c>
      <c r="BG173" s="213">
        <f>IF(N173="zákl. přenesená",J173,0)</f>
        <v>0</v>
      </c>
      <c r="BH173" s="213">
        <f>IF(N173="sníž. přenesená",J173,0)</f>
        <v>0</v>
      </c>
      <c r="BI173" s="213">
        <f>IF(N173="nulová",J173,0)</f>
        <v>0</v>
      </c>
      <c r="BJ173" s="15" t="s">
        <v>85</v>
      </c>
      <c r="BK173" s="213">
        <f>ROUND(I173*H173,2)</f>
        <v>0</v>
      </c>
      <c r="BL173" s="15" t="s">
        <v>246</v>
      </c>
      <c r="BM173" s="212" t="s">
        <v>275</v>
      </c>
    </row>
    <row r="174" spans="1:65" s="2" customFormat="1" ht="68.25">
      <c r="A174" s="32"/>
      <c r="B174" s="33"/>
      <c r="C174" s="34"/>
      <c r="D174" s="214" t="s">
        <v>132</v>
      </c>
      <c r="E174" s="34"/>
      <c r="F174" s="215" t="s">
        <v>276</v>
      </c>
      <c r="G174" s="34"/>
      <c r="H174" s="34"/>
      <c r="I174" s="113"/>
      <c r="J174" s="34"/>
      <c r="K174" s="34"/>
      <c r="L174" s="37"/>
      <c r="M174" s="216"/>
      <c r="N174" s="217"/>
      <c r="O174" s="69"/>
      <c r="P174" s="69"/>
      <c r="Q174" s="69"/>
      <c r="R174" s="69"/>
      <c r="S174" s="69"/>
      <c r="T174" s="70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T174" s="15" t="s">
        <v>132</v>
      </c>
      <c r="AU174" s="15" t="s">
        <v>85</v>
      </c>
    </row>
    <row r="175" spans="1:65" s="2" customFormat="1" ht="19.5">
      <c r="A175" s="32"/>
      <c r="B175" s="33"/>
      <c r="C175" s="34"/>
      <c r="D175" s="214" t="s">
        <v>134</v>
      </c>
      <c r="E175" s="34"/>
      <c r="F175" s="218" t="s">
        <v>262</v>
      </c>
      <c r="G175" s="34"/>
      <c r="H175" s="34"/>
      <c r="I175" s="113"/>
      <c r="J175" s="34"/>
      <c r="K175" s="34"/>
      <c r="L175" s="37"/>
      <c r="M175" s="216"/>
      <c r="N175" s="217"/>
      <c r="O175" s="69"/>
      <c r="P175" s="69"/>
      <c r="Q175" s="69"/>
      <c r="R175" s="69"/>
      <c r="S175" s="69"/>
      <c r="T175" s="70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T175" s="15" t="s">
        <v>134</v>
      </c>
      <c r="AU175" s="15" t="s">
        <v>85</v>
      </c>
    </row>
    <row r="176" spans="1:65" s="13" customFormat="1">
      <c r="B176" s="219"/>
      <c r="C176" s="220"/>
      <c r="D176" s="214" t="s">
        <v>147</v>
      </c>
      <c r="E176" s="221" t="s">
        <v>1</v>
      </c>
      <c r="F176" s="222" t="s">
        <v>307</v>
      </c>
      <c r="G176" s="220"/>
      <c r="H176" s="223">
        <v>1</v>
      </c>
      <c r="I176" s="224"/>
      <c r="J176" s="220"/>
      <c r="K176" s="220"/>
      <c r="L176" s="225"/>
      <c r="M176" s="240"/>
      <c r="N176" s="241"/>
      <c r="O176" s="241"/>
      <c r="P176" s="241"/>
      <c r="Q176" s="241"/>
      <c r="R176" s="241"/>
      <c r="S176" s="241"/>
      <c r="T176" s="242"/>
      <c r="AT176" s="229" t="s">
        <v>147</v>
      </c>
      <c r="AU176" s="229" t="s">
        <v>85</v>
      </c>
      <c r="AV176" s="13" t="s">
        <v>87</v>
      </c>
      <c r="AW176" s="13" t="s">
        <v>34</v>
      </c>
      <c r="AX176" s="13" t="s">
        <v>85</v>
      </c>
      <c r="AY176" s="229" t="s">
        <v>122</v>
      </c>
    </row>
    <row r="177" spans="1:31" s="2" customFormat="1" ht="6.95" customHeight="1">
      <c r="A177" s="32"/>
      <c r="B177" s="52"/>
      <c r="C177" s="53"/>
      <c r="D177" s="53"/>
      <c r="E177" s="53"/>
      <c r="F177" s="53"/>
      <c r="G177" s="53"/>
      <c r="H177" s="53"/>
      <c r="I177" s="150"/>
      <c r="J177" s="53"/>
      <c r="K177" s="53"/>
      <c r="L177" s="37"/>
      <c r="M177" s="32"/>
      <c r="O177" s="32"/>
      <c r="P177" s="32"/>
      <c r="Q177" s="32"/>
      <c r="R177" s="32"/>
      <c r="S177" s="32"/>
      <c r="T177" s="32"/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</row>
  </sheetData>
  <sheetProtection algorithmName="SHA-512" hashValue="eulTGnma1ro6FePlkRLf0XwIefkJW+f3bvgM+/YHVUQAtXr6XoNt5qDiX5WFjjU944MDZw5Cb7U8BJkIYd31wg==" saltValue="b0/AXV2k+CA/p3RY+bEgCoJ42jC0EAPu2iKXTWAGQRQSOIXLWP0BnrU8niLug03FhQ5/dnZyiWM7I8b+pwzvXg==" spinCount="100000" sheet="1" objects="1" scenarios="1" formatColumns="0" formatRows="0" autoFilter="0"/>
  <autoFilter ref="C118:K176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1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6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6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AT2" s="15" t="s">
        <v>95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9"/>
      <c r="J3" s="108"/>
      <c r="K3" s="108"/>
      <c r="L3" s="18"/>
      <c r="AT3" s="15" t="s">
        <v>87</v>
      </c>
    </row>
    <row r="4" spans="1:46" s="1" customFormat="1" ht="24.95" customHeight="1">
      <c r="B4" s="18"/>
      <c r="D4" s="110" t="s">
        <v>96</v>
      </c>
      <c r="I4" s="106"/>
      <c r="L4" s="18"/>
      <c r="M4" s="111" t="s">
        <v>10</v>
      </c>
      <c r="AT4" s="15" t="s">
        <v>4</v>
      </c>
    </row>
    <row r="5" spans="1:46" s="1" customFormat="1" ht="6.95" customHeight="1">
      <c r="B5" s="18"/>
      <c r="I5" s="106"/>
      <c r="L5" s="18"/>
    </row>
    <row r="6" spans="1:46" s="1" customFormat="1" ht="12" customHeight="1">
      <c r="B6" s="18"/>
      <c r="D6" s="112" t="s">
        <v>16</v>
      </c>
      <c r="I6" s="106"/>
      <c r="L6" s="18"/>
    </row>
    <row r="7" spans="1:46" s="1" customFormat="1" ht="16.5" customHeight="1">
      <c r="B7" s="18"/>
      <c r="E7" s="292" t="str">
        <f>'Rekapitulace stavby'!K6</f>
        <v>Výměna kolejnic v úseku Hranice - Studénka</v>
      </c>
      <c r="F7" s="293"/>
      <c r="G7" s="293"/>
      <c r="H7" s="293"/>
      <c r="I7" s="106"/>
      <c r="L7" s="18"/>
    </row>
    <row r="8" spans="1:46" s="2" customFormat="1" ht="12" customHeight="1">
      <c r="A8" s="32"/>
      <c r="B8" s="37"/>
      <c r="C8" s="32"/>
      <c r="D8" s="112" t="s">
        <v>97</v>
      </c>
      <c r="E8" s="32"/>
      <c r="F8" s="32"/>
      <c r="G8" s="32"/>
      <c r="H8" s="32"/>
      <c r="I8" s="113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294" t="s">
        <v>308</v>
      </c>
      <c r="F9" s="295"/>
      <c r="G9" s="295"/>
      <c r="H9" s="295"/>
      <c r="I9" s="113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7"/>
      <c r="C10" s="32"/>
      <c r="D10" s="32"/>
      <c r="E10" s="32"/>
      <c r="F10" s="32"/>
      <c r="G10" s="32"/>
      <c r="H10" s="32"/>
      <c r="I10" s="113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2" t="s">
        <v>18</v>
      </c>
      <c r="E11" s="32"/>
      <c r="F11" s="114" t="s">
        <v>1</v>
      </c>
      <c r="G11" s="32"/>
      <c r="H11" s="32"/>
      <c r="I11" s="115" t="s">
        <v>19</v>
      </c>
      <c r="J11" s="114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2" t="s">
        <v>20</v>
      </c>
      <c r="E12" s="32"/>
      <c r="F12" s="114" t="s">
        <v>21</v>
      </c>
      <c r="G12" s="32"/>
      <c r="H12" s="32"/>
      <c r="I12" s="115" t="s">
        <v>22</v>
      </c>
      <c r="J12" s="116" t="str">
        <f>'Rekapitulace stavby'!AN8</f>
        <v>23. 6. 2020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13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2" t="s">
        <v>24</v>
      </c>
      <c r="E14" s="32"/>
      <c r="F14" s="32"/>
      <c r="G14" s="32"/>
      <c r="H14" s="32"/>
      <c r="I14" s="115" t="s">
        <v>25</v>
      </c>
      <c r="J14" s="114" t="s">
        <v>26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4" t="s">
        <v>27</v>
      </c>
      <c r="F15" s="32"/>
      <c r="G15" s="32"/>
      <c r="H15" s="32"/>
      <c r="I15" s="115" t="s">
        <v>28</v>
      </c>
      <c r="J15" s="114" t="s">
        <v>29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13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2" t="s">
        <v>30</v>
      </c>
      <c r="E17" s="32"/>
      <c r="F17" s="32"/>
      <c r="G17" s="32"/>
      <c r="H17" s="32"/>
      <c r="I17" s="115" t="s">
        <v>25</v>
      </c>
      <c r="J17" s="28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296" t="str">
        <f>'Rekapitulace stavby'!E14</f>
        <v>Vyplň údaj</v>
      </c>
      <c r="F18" s="297"/>
      <c r="G18" s="297"/>
      <c r="H18" s="297"/>
      <c r="I18" s="115" t="s">
        <v>28</v>
      </c>
      <c r="J18" s="28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13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2" t="s">
        <v>32</v>
      </c>
      <c r="E20" s="32"/>
      <c r="F20" s="32"/>
      <c r="G20" s="32"/>
      <c r="H20" s="32"/>
      <c r="I20" s="115" t="s">
        <v>25</v>
      </c>
      <c r="J20" s="114" t="str">
        <f>IF('Rekapitulace stavby'!AN16="","",'Rekapitulace stavby'!AN16)</f>
        <v/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4" t="str">
        <f>IF('Rekapitulace stavby'!E17="","",'Rekapitulace stavby'!E17)</f>
        <v xml:space="preserve"> </v>
      </c>
      <c r="F21" s="32"/>
      <c r="G21" s="32"/>
      <c r="H21" s="32"/>
      <c r="I21" s="115" t="s">
        <v>28</v>
      </c>
      <c r="J21" s="114" t="str">
        <f>IF('Rekapitulace stavby'!AN17="","",'Rekapitulace stavby'!AN17)</f>
        <v/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13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2" t="s">
        <v>35</v>
      </c>
      <c r="E23" s="32"/>
      <c r="F23" s="32"/>
      <c r="G23" s="32"/>
      <c r="H23" s="32"/>
      <c r="I23" s="115" t="s">
        <v>25</v>
      </c>
      <c r="J23" s="114" t="str">
        <f>IF('Rekapitulace stavby'!AN19="","",'Rekapitulace stavby'!AN19)</f>
        <v/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4" t="str">
        <f>IF('Rekapitulace stavby'!E20="","",'Rekapitulace stavby'!E20)</f>
        <v xml:space="preserve"> </v>
      </c>
      <c r="F24" s="32"/>
      <c r="G24" s="32"/>
      <c r="H24" s="32"/>
      <c r="I24" s="115" t="s">
        <v>28</v>
      </c>
      <c r="J24" s="114" t="str">
        <f>IF('Rekapitulace stavby'!AN20="","",'Rekapitulace stavby'!AN20)</f>
        <v/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13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2" t="s">
        <v>36</v>
      </c>
      <c r="E26" s="32"/>
      <c r="F26" s="32"/>
      <c r="G26" s="32"/>
      <c r="H26" s="32"/>
      <c r="I26" s="113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7"/>
      <c r="B27" s="118"/>
      <c r="C27" s="117"/>
      <c r="D27" s="117"/>
      <c r="E27" s="298" t="s">
        <v>1</v>
      </c>
      <c r="F27" s="298"/>
      <c r="G27" s="298"/>
      <c r="H27" s="298"/>
      <c r="I27" s="119"/>
      <c r="J27" s="117"/>
      <c r="K27" s="117"/>
      <c r="L27" s="120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13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21"/>
      <c r="E29" s="121"/>
      <c r="F29" s="121"/>
      <c r="G29" s="121"/>
      <c r="H29" s="121"/>
      <c r="I29" s="122"/>
      <c r="J29" s="121"/>
      <c r="K29" s="121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23" t="s">
        <v>37</v>
      </c>
      <c r="E30" s="32"/>
      <c r="F30" s="32"/>
      <c r="G30" s="32"/>
      <c r="H30" s="32"/>
      <c r="I30" s="113"/>
      <c r="J30" s="124">
        <f>ROUND(J117,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21"/>
      <c r="E31" s="121"/>
      <c r="F31" s="121"/>
      <c r="G31" s="121"/>
      <c r="H31" s="121"/>
      <c r="I31" s="122"/>
      <c r="J31" s="121"/>
      <c r="K31" s="121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25" t="s">
        <v>39</v>
      </c>
      <c r="G32" s="32"/>
      <c r="H32" s="32"/>
      <c r="I32" s="126" t="s">
        <v>38</v>
      </c>
      <c r="J32" s="125" t="s">
        <v>40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7" t="s">
        <v>41</v>
      </c>
      <c r="E33" s="112" t="s">
        <v>42</v>
      </c>
      <c r="F33" s="128">
        <f>ROUND((SUM(BE117:BE130)),  2)</f>
        <v>0</v>
      </c>
      <c r="G33" s="32"/>
      <c r="H33" s="32"/>
      <c r="I33" s="129">
        <v>0.21</v>
      </c>
      <c r="J33" s="128">
        <f>ROUND(((SUM(BE117:BE130))*I33),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2" t="s">
        <v>43</v>
      </c>
      <c r="F34" s="128">
        <f>ROUND((SUM(BF117:BF130)),  2)</f>
        <v>0</v>
      </c>
      <c r="G34" s="32"/>
      <c r="H34" s="32"/>
      <c r="I34" s="129">
        <v>0.15</v>
      </c>
      <c r="J34" s="128">
        <f>ROUND(((SUM(BF117:BF130))*I34),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2" t="s">
        <v>44</v>
      </c>
      <c r="F35" s="128">
        <f>ROUND((SUM(BG117:BG130)),  2)</f>
        <v>0</v>
      </c>
      <c r="G35" s="32"/>
      <c r="H35" s="32"/>
      <c r="I35" s="129">
        <v>0.21</v>
      </c>
      <c r="J35" s="128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2" t="s">
        <v>45</v>
      </c>
      <c r="F36" s="128">
        <f>ROUND((SUM(BH117:BH130)),  2)</f>
        <v>0</v>
      </c>
      <c r="G36" s="32"/>
      <c r="H36" s="32"/>
      <c r="I36" s="129">
        <v>0.15</v>
      </c>
      <c r="J36" s="128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2" t="s">
        <v>46</v>
      </c>
      <c r="F37" s="128">
        <f>ROUND((SUM(BI117:BI130)),  2)</f>
        <v>0</v>
      </c>
      <c r="G37" s="32"/>
      <c r="H37" s="32"/>
      <c r="I37" s="129">
        <v>0</v>
      </c>
      <c r="J37" s="128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113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30"/>
      <c r="D39" s="131" t="s">
        <v>47</v>
      </c>
      <c r="E39" s="132"/>
      <c r="F39" s="132"/>
      <c r="G39" s="133" t="s">
        <v>48</v>
      </c>
      <c r="H39" s="134" t="s">
        <v>49</v>
      </c>
      <c r="I39" s="135"/>
      <c r="J39" s="136">
        <f>SUM(J30:J37)</f>
        <v>0</v>
      </c>
      <c r="K39" s="137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7"/>
      <c r="C40" s="32"/>
      <c r="D40" s="32"/>
      <c r="E40" s="32"/>
      <c r="F40" s="32"/>
      <c r="G40" s="32"/>
      <c r="H40" s="32"/>
      <c r="I40" s="113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18"/>
      <c r="I41" s="106"/>
      <c r="L41" s="18"/>
    </row>
    <row r="42" spans="1:31" s="1" customFormat="1" ht="14.45" customHeight="1">
      <c r="B42" s="18"/>
      <c r="I42" s="106"/>
      <c r="L42" s="18"/>
    </row>
    <row r="43" spans="1:31" s="1" customFormat="1" ht="14.45" customHeight="1">
      <c r="B43" s="18"/>
      <c r="I43" s="106"/>
      <c r="L43" s="18"/>
    </row>
    <row r="44" spans="1:31" s="1" customFormat="1" ht="14.45" customHeight="1">
      <c r="B44" s="18"/>
      <c r="I44" s="106"/>
      <c r="L44" s="18"/>
    </row>
    <row r="45" spans="1:31" s="1" customFormat="1" ht="14.45" customHeight="1">
      <c r="B45" s="18"/>
      <c r="I45" s="106"/>
      <c r="L45" s="18"/>
    </row>
    <row r="46" spans="1:31" s="1" customFormat="1" ht="14.45" customHeight="1">
      <c r="B46" s="18"/>
      <c r="I46" s="106"/>
      <c r="L46" s="18"/>
    </row>
    <row r="47" spans="1:31" s="1" customFormat="1" ht="14.45" customHeight="1">
      <c r="B47" s="18"/>
      <c r="I47" s="106"/>
      <c r="L47" s="18"/>
    </row>
    <row r="48" spans="1:31" s="1" customFormat="1" ht="14.45" customHeight="1">
      <c r="B48" s="18"/>
      <c r="I48" s="106"/>
      <c r="L48" s="18"/>
    </row>
    <row r="49" spans="1:31" s="1" customFormat="1" ht="14.45" customHeight="1">
      <c r="B49" s="18"/>
      <c r="I49" s="106"/>
      <c r="L49" s="18"/>
    </row>
    <row r="50" spans="1:31" s="2" customFormat="1" ht="14.45" customHeight="1">
      <c r="B50" s="49"/>
      <c r="D50" s="138" t="s">
        <v>50</v>
      </c>
      <c r="E50" s="139"/>
      <c r="F50" s="139"/>
      <c r="G50" s="138" t="s">
        <v>51</v>
      </c>
      <c r="H50" s="139"/>
      <c r="I50" s="140"/>
      <c r="J50" s="139"/>
      <c r="K50" s="139"/>
      <c r="L50" s="49"/>
    </row>
    <row r="51" spans="1:31">
      <c r="B51" s="18"/>
      <c r="L51" s="18"/>
    </row>
    <row r="52" spans="1:31">
      <c r="B52" s="18"/>
      <c r="L52" s="18"/>
    </row>
    <row r="53" spans="1:31">
      <c r="B53" s="18"/>
      <c r="L53" s="18"/>
    </row>
    <row r="54" spans="1:31">
      <c r="B54" s="18"/>
      <c r="L54" s="18"/>
    </row>
    <row r="55" spans="1:31">
      <c r="B55" s="18"/>
      <c r="L55" s="18"/>
    </row>
    <row r="56" spans="1:31">
      <c r="B56" s="18"/>
      <c r="L56" s="18"/>
    </row>
    <row r="57" spans="1:31">
      <c r="B57" s="18"/>
      <c r="L57" s="18"/>
    </row>
    <row r="58" spans="1:31">
      <c r="B58" s="18"/>
      <c r="L58" s="18"/>
    </row>
    <row r="59" spans="1:31">
      <c r="B59" s="18"/>
      <c r="L59" s="18"/>
    </row>
    <row r="60" spans="1:31">
      <c r="B60" s="18"/>
      <c r="L60" s="18"/>
    </row>
    <row r="61" spans="1:31" s="2" customFormat="1" ht="12.75">
      <c r="A61" s="32"/>
      <c r="B61" s="37"/>
      <c r="C61" s="32"/>
      <c r="D61" s="141" t="s">
        <v>52</v>
      </c>
      <c r="E61" s="142"/>
      <c r="F61" s="143" t="s">
        <v>53</v>
      </c>
      <c r="G61" s="141" t="s">
        <v>52</v>
      </c>
      <c r="H61" s="142"/>
      <c r="I61" s="144"/>
      <c r="J61" s="145" t="s">
        <v>53</v>
      </c>
      <c r="K61" s="142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18"/>
      <c r="L62" s="18"/>
    </row>
    <row r="63" spans="1:31">
      <c r="B63" s="18"/>
      <c r="L63" s="18"/>
    </row>
    <row r="64" spans="1:31">
      <c r="B64" s="18"/>
      <c r="L64" s="18"/>
    </row>
    <row r="65" spans="1:31" s="2" customFormat="1" ht="12.75">
      <c r="A65" s="32"/>
      <c r="B65" s="37"/>
      <c r="C65" s="32"/>
      <c r="D65" s="138" t="s">
        <v>54</v>
      </c>
      <c r="E65" s="146"/>
      <c r="F65" s="146"/>
      <c r="G65" s="138" t="s">
        <v>55</v>
      </c>
      <c r="H65" s="146"/>
      <c r="I65" s="147"/>
      <c r="J65" s="146"/>
      <c r="K65" s="146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18"/>
      <c r="L66" s="18"/>
    </row>
    <row r="67" spans="1:31">
      <c r="B67" s="18"/>
      <c r="L67" s="18"/>
    </row>
    <row r="68" spans="1:31">
      <c r="B68" s="18"/>
      <c r="L68" s="18"/>
    </row>
    <row r="69" spans="1:31">
      <c r="B69" s="18"/>
      <c r="L69" s="18"/>
    </row>
    <row r="70" spans="1:31">
      <c r="B70" s="18"/>
      <c r="L70" s="18"/>
    </row>
    <row r="71" spans="1:31">
      <c r="B71" s="18"/>
      <c r="L71" s="18"/>
    </row>
    <row r="72" spans="1:31">
      <c r="B72" s="18"/>
      <c r="L72" s="18"/>
    </row>
    <row r="73" spans="1:31">
      <c r="B73" s="18"/>
      <c r="L73" s="18"/>
    </row>
    <row r="74" spans="1:31">
      <c r="B74" s="18"/>
      <c r="L74" s="18"/>
    </row>
    <row r="75" spans="1:31">
      <c r="B75" s="18"/>
      <c r="L75" s="18"/>
    </row>
    <row r="76" spans="1:31" s="2" customFormat="1" ht="12.75">
      <c r="A76" s="32"/>
      <c r="B76" s="37"/>
      <c r="C76" s="32"/>
      <c r="D76" s="141" t="s">
        <v>52</v>
      </c>
      <c r="E76" s="142"/>
      <c r="F76" s="143" t="s">
        <v>53</v>
      </c>
      <c r="G76" s="141" t="s">
        <v>52</v>
      </c>
      <c r="H76" s="142"/>
      <c r="I76" s="144"/>
      <c r="J76" s="145" t="s">
        <v>53</v>
      </c>
      <c r="K76" s="142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8"/>
      <c r="C77" s="149"/>
      <c r="D77" s="149"/>
      <c r="E77" s="149"/>
      <c r="F77" s="149"/>
      <c r="G77" s="149"/>
      <c r="H77" s="149"/>
      <c r="I77" s="150"/>
      <c r="J77" s="149"/>
      <c r="K77" s="149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1"/>
      <c r="C81" s="152"/>
      <c r="D81" s="152"/>
      <c r="E81" s="152"/>
      <c r="F81" s="152"/>
      <c r="G81" s="152"/>
      <c r="H81" s="152"/>
      <c r="I81" s="153"/>
      <c r="J81" s="152"/>
      <c r="K81" s="152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99</v>
      </c>
      <c r="D82" s="34"/>
      <c r="E82" s="34"/>
      <c r="F82" s="34"/>
      <c r="G82" s="34"/>
      <c r="H82" s="34"/>
      <c r="I82" s="113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113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113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290" t="str">
        <f>E7</f>
        <v>Výměna kolejnic v úseku Hranice - Studénka</v>
      </c>
      <c r="F85" s="291"/>
      <c r="G85" s="291"/>
      <c r="H85" s="291"/>
      <c r="I85" s="113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97</v>
      </c>
      <c r="D86" s="34"/>
      <c r="E86" s="34"/>
      <c r="F86" s="34"/>
      <c r="G86" s="34"/>
      <c r="H86" s="34"/>
      <c r="I86" s="113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69" t="str">
        <f>E9</f>
        <v>VON - Výměna kolejnic v úseku Hranice - Studénka</v>
      </c>
      <c r="F87" s="289"/>
      <c r="G87" s="289"/>
      <c r="H87" s="289"/>
      <c r="I87" s="113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113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4"/>
      <c r="E89" s="34"/>
      <c r="F89" s="25" t="str">
        <f>F12</f>
        <v>PS Suchdol n.O.</v>
      </c>
      <c r="G89" s="34"/>
      <c r="H89" s="34"/>
      <c r="I89" s="115" t="s">
        <v>22</v>
      </c>
      <c r="J89" s="64" t="str">
        <f>IF(J12="","",J12)</f>
        <v>23. 6. 2020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113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24</v>
      </c>
      <c r="D91" s="34"/>
      <c r="E91" s="34"/>
      <c r="F91" s="25" t="str">
        <f>E15</f>
        <v>Správa železnic, státní organizace, OŘ Ostrava</v>
      </c>
      <c r="G91" s="34"/>
      <c r="H91" s="34"/>
      <c r="I91" s="115" t="s">
        <v>32</v>
      </c>
      <c r="J91" s="30" t="str">
        <f>E21</f>
        <v xml:space="preserve"> 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30</v>
      </c>
      <c r="D92" s="34"/>
      <c r="E92" s="34"/>
      <c r="F92" s="25" t="str">
        <f>IF(E18="","",E18)</f>
        <v>Vyplň údaj</v>
      </c>
      <c r="G92" s="34"/>
      <c r="H92" s="34"/>
      <c r="I92" s="115" t="s">
        <v>35</v>
      </c>
      <c r="J92" s="30" t="str">
        <f>E24</f>
        <v xml:space="preserve"> 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113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4" t="s">
        <v>100</v>
      </c>
      <c r="D94" s="155"/>
      <c r="E94" s="155"/>
      <c r="F94" s="155"/>
      <c r="G94" s="155"/>
      <c r="H94" s="155"/>
      <c r="I94" s="156"/>
      <c r="J94" s="157" t="s">
        <v>101</v>
      </c>
      <c r="K94" s="155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113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58" t="s">
        <v>102</v>
      </c>
      <c r="D96" s="34"/>
      <c r="E96" s="34"/>
      <c r="F96" s="34"/>
      <c r="G96" s="34"/>
      <c r="H96" s="34"/>
      <c r="I96" s="113"/>
      <c r="J96" s="82">
        <f>J117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5" t="s">
        <v>103</v>
      </c>
    </row>
    <row r="97" spans="1:31" s="9" customFormat="1" ht="24.95" customHeight="1">
      <c r="B97" s="159"/>
      <c r="C97" s="160"/>
      <c r="D97" s="161" t="s">
        <v>309</v>
      </c>
      <c r="E97" s="162"/>
      <c r="F97" s="162"/>
      <c r="G97" s="162"/>
      <c r="H97" s="162"/>
      <c r="I97" s="163"/>
      <c r="J97" s="164">
        <f>J118</f>
        <v>0</v>
      </c>
      <c r="K97" s="160"/>
      <c r="L97" s="165"/>
    </row>
    <row r="98" spans="1:31" s="2" customFormat="1" ht="21.75" customHeight="1">
      <c r="A98" s="32"/>
      <c r="B98" s="33"/>
      <c r="C98" s="34"/>
      <c r="D98" s="34"/>
      <c r="E98" s="34"/>
      <c r="F98" s="34"/>
      <c r="G98" s="34"/>
      <c r="H98" s="34"/>
      <c r="I98" s="113"/>
      <c r="J98" s="34"/>
      <c r="K98" s="34"/>
      <c r="L98" s="49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99" spans="1:31" s="2" customFormat="1" ht="6.95" customHeight="1">
      <c r="A99" s="32"/>
      <c r="B99" s="52"/>
      <c r="C99" s="53"/>
      <c r="D99" s="53"/>
      <c r="E99" s="53"/>
      <c r="F99" s="53"/>
      <c r="G99" s="53"/>
      <c r="H99" s="53"/>
      <c r="I99" s="150"/>
      <c r="J99" s="53"/>
      <c r="K99" s="53"/>
      <c r="L99" s="49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3" spans="1:31" s="2" customFormat="1" ht="6.95" customHeight="1">
      <c r="A103" s="32"/>
      <c r="B103" s="54"/>
      <c r="C103" s="55"/>
      <c r="D103" s="55"/>
      <c r="E103" s="55"/>
      <c r="F103" s="55"/>
      <c r="G103" s="55"/>
      <c r="H103" s="55"/>
      <c r="I103" s="153"/>
      <c r="J103" s="55"/>
      <c r="K103" s="55"/>
      <c r="L103" s="49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31" s="2" customFormat="1" ht="24.95" customHeight="1">
      <c r="A104" s="32"/>
      <c r="B104" s="33"/>
      <c r="C104" s="21" t="s">
        <v>107</v>
      </c>
      <c r="D104" s="34"/>
      <c r="E104" s="34"/>
      <c r="F104" s="34"/>
      <c r="G104" s="34"/>
      <c r="H104" s="34"/>
      <c r="I104" s="113"/>
      <c r="J104" s="34"/>
      <c r="K104" s="34"/>
      <c r="L104" s="49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6.95" customHeight="1">
      <c r="A105" s="32"/>
      <c r="B105" s="33"/>
      <c r="C105" s="34"/>
      <c r="D105" s="34"/>
      <c r="E105" s="34"/>
      <c r="F105" s="34"/>
      <c r="G105" s="34"/>
      <c r="H105" s="34"/>
      <c r="I105" s="113"/>
      <c r="J105" s="34"/>
      <c r="K105" s="34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12" customHeight="1">
      <c r="A106" s="32"/>
      <c r="B106" s="33"/>
      <c r="C106" s="27" t="s">
        <v>16</v>
      </c>
      <c r="D106" s="34"/>
      <c r="E106" s="34"/>
      <c r="F106" s="34"/>
      <c r="G106" s="34"/>
      <c r="H106" s="34"/>
      <c r="I106" s="113"/>
      <c r="J106" s="34"/>
      <c r="K106" s="34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16.5" customHeight="1">
      <c r="A107" s="32"/>
      <c r="B107" s="33"/>
      <c r="C107" s="34"/>
      <c r="D107" s="34"/>
      <c r="E107" s="290" t="str">
        <f>E7</f>
        <v>Výměna kolejnic v úseku Hranice - Studénka</v>
      </c>
      <c r="F107" s="291"/>
      <c r="G107" s="291"/>
      <c r="H107" s="291"/>
      <c r="I107" s="113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2" customHeight="1">
      <c r="A108" s="32"/>
      <c r="B108" s="33"/>
      <c r="C108" s="27" t="s">
        <v>97</v>
      </c>
      <c r="D108" s="34"/>
      <c r="E108" s="34"/>
      <c r="F108" s="34"/>
      <c r="G108" s="34"/>
      <c r="H108" s="34"/>
      <c r="I108" s="113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6.5" customHeight="1">
      <c r="A109" s="32"/>
      <c r="B109" s="33"/>
      <c r="C109" s="34"/>
      <c r="D109" s="34"/>
      <c r="E109" s="269" t="str">
        <f>E9</f>
        <v>VON - Výměna kolejnic v úseku Hranice - Studénka</v>
      </c>
      <c r="F109" s="289"/>
      <c r="G109" s="289"/>
      <c r="H109" s="289"/>
      <c r="I109" s="113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6.95" customHeight="1">
      <c r="A110" s="32"/>
      <c r="B110" s="33"/>
      <c r="C110" s="34"/>
      <c r="D110" s="34"/>
      <c r="E110" s="34"/>
      <c r="F110" s="34"/>
      <c r="G110" s="34"/>
      <c r="H110" s="34"/>
      <c r="I110" s="113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7" t="s">
        <v>20</v>
      </c>
      <c r="D111" s="34"/>
      <c r="E111" s="34"/>
      <c r="F111" s="25" t="str">
        <f>F12</f>
        <v>PS Suchdol n.O.</v>
      </c>
      <c r="G111" s="34"/>
      <c r="H111" s="34"/>
      <c r="I111" s="115" t="s">
        <v>22</v>
      </c>
      <c r="J111" s="64" t="str">
        <f>IF(J12="","",J12)</f>
        <v>23. 6. 2020</v>
      </c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33"/>
      <c r="C112" s="34"/>
      <c r="D112" s="34"/>
      <c r="E112" s="34"/>
      <c r="F112" s="34"/>
      <c r="G112" s="34"/>
      <c r="H112" s="34"/>
      <c r="I112" s="113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5.2" customHeight="1">
      <c r="A113" s="32"/>
      <c r="B113" s="33"/>
      <c r="C113" s="27" t="s">
        <v>24</v>
      </c>
      <c r="D113" s="34"/>
      <c r="E113" s="34"/>
      <c r="F113" s="25" t="str">
        <f>E15</f>
        <v>Správa železnic, státní organizace, OŘ Ostrava</v>
      </c>
      <c r="G113" s="34"/>
      <c r="H113" s="34"/>
      <c r="I113" s="115" t="s">
        <v>32</v>
      </c>
      <c r="J113" s="30" t="str">
        <f>E21</f>
        <v xml:space="preserve"> </v>
      </c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5.2" customHeight="1">
      <c r="A114" s="32"/>
      <c r="B114" s="33"/>
      <c r="C114" s="27" t="s">
        <v>30</v>
      </c>
      <c r="D114" s="34"/>
      <c r="E114" s="34"/>
      <c r="F114" s="25" t="str">
        <f>IF(E18="","",E18)</f>
        <v>Vyplň údaj</v>
      </c>
      <c r="G114" s="34"/>
      <c r="H114" s="34"/>
      <c r="I114" s="115" t="s">
        <v>35</v>
      </c>
      <c r="J114" s="30" t="str">
        <f>E24</f>
        <v xml:space="preserve"> </v>
      </c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0.35" customHeight="1">
      <c r="A115" s="32"/>
      <c r="B115" s="33"/>
      <c r="C115" s="34"/>
      <c r="D115" s="34"/>
      <c r="E115" s="34"/>
      <c r="F115" s="34"/>
      <c r="G115" s="34"/>
      <c r="H115" s="34"/>
      <c r="I115" s="113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11" customFormat="1" ht="29.25" customHeight="1">
      <c r="A116" s="173"/>
      <c r="B116" s="174"/>
      <c r="C116" s="175" t="s">
        <v>108</v>
      </c>
      <c r="D116" s="176" t="s">
        <v>62</v>
      </c>
      <c r="E116" s="176" t="s">
        <v>58</v>
      </c>
      <c r="F116" s="176" t="s">
        <v>59</v>
      </c>
      <c r="G116" s="176" t="s">
        <v>109</v>
      </c>
      <c r="H116" s="176" t="s">
        <v>110</v>
      </c>
      <c r="I116" s="177" t="s">
        <v>111</v>
      </c>
      <c r="J116" s="176" t="s">
        <v>101</v>
      </c>
      <c r="K116" s="178" t="s">
        <v>112</v>
      </c>
      <c r="L116" s="179"/>
      <c r="M116" s="73" t="s">
        <v>1</v>
      </c>
      <c r="N116" s="74" t="s">
        <v>41</v>
      </c>
      <c r="O116" s="74" t="s">
        <v>113</v>
      </c>
      <c r="P116" s="74" t="s">
        <v>114</v>
      </c>
      <c r="Q116" s="74" t="s">
        <v>115</v>
      </c>
      <c r="R116" s="74" t="s">
        <v>116</v>
      </c>
      <c r="S116" s="74" t="s">
        <v>117</v>
      </c>
      <c r="T116" s="75" t="s">
        <v>118</v>
      </c>
      <c r="U116" s="173"/>
      <c r="V116" s="173"/>
      <c r="W116" s="173"/>
      <c r="X116" s="173"/>
      <c r="Y116" s="173"/>
      <c r="Z116" s="173"/>
      <c r="AA116" s="173"/>
      <c r="AB116" s="173"/>
      <c r="AC116" s="173"/>
      <c r="AD116" s="173"/>
      <c r="AE116" s="173"/>
    </row>
    <row r="117" spans="1:65" s="2" customFormat="1" ht="22.9" customHeight="1">
      <c r="A117" s="32"/>
      <c r="B117" s="33"/>
      <c r="C117" s="80" t="s">
        <v>119</v>
      </c>
      <c r="D117" s="34"/>
      <c r="E117" s="34"/>
      <c r="F117" s="34"/>
      <c r="G117" s="34"/>
      <c r="H117" s="34"/>
      <c r="I117" s="113"/>
      <c r="J117" s="180">
        <f>BK117</f>
        <v>0</v>
      </c>
      <c r="K117" s="34"/>
      <c r="L117" s="37"/>
      <c r="M117" s="76"/>
      <c r="N117" s="181"/>
      <c r="O117" s="77"/>
      <c r="P117" s="182">
        <f>P118</f>
        <v>0</v>
      </c>
      <c r="Q117" s="77"/>
      <c r="R117" s="182">
        <f>R118</f>
        <v>0</v>
      </c>
      <c r="S117" s="77"/>
      <c r="T117" s="183">
        <f>T118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T117" s="15" t="s">
        <v>76</v>
      </c>
      <c r="AU117" s="15" t="s">
        <v>103</v>
      </c>
      <c r="BK117" s="184">
        <f>BK118</f>
        <v>0</v>
      </c>
    </row>
    <row r="118" spans="1:65" s="12" customFormat="1" ht="25.9" customHeight="1">
      <c r="B118" s="185"/>
      <c r="C118" s="186"/>
      <c r="D118" s="187" t="s">
        <v>76</v>
      </c>
      <c r="E118" s="188" t="s">
        <v>310</v>
      </c>
      <c r="F118" s="188" t="s">
        <v>311</v>
      </c>
      <c r="G118" s="186"/>
      <c r="H118" s="186"/>
      <c r="I118" s="189"/>
      <c r="J118" s="190">
        <f>BK118</f>
        <v>0</v>
      </c>
      <c r="K118" s="186"/>
      <c r="L118" s="191"/>
      <c r="M118" s="192"/>
      <c r="N118" s="193"/>
      <c r="O118" s="193"/>
      <c r="P118" s="194">
        <f>SUM(P119:P130)</f>
        <v>0</v>
      </c>
      <c r="Q118" s="193"/>
      <c r="R118" s="194">
        <f>SUM(R119:R130)</f>
        <v>0</v>
      </c>
      <c r="S118" s="193"/>
      <c r="T118" s="195">
        <f>SUM(T119:T130)</f>
        <v>0</v>
      </c>
      <c r="AR118" s="196" t="s">
        <v>123</v>
      </c>
      <c r="AT118" s="197" t="s">
        <v>76</v>
      </c>
      <c r="AU118" s="197" t="s">
        <v>77</v>
      </c>
      <c r="AY118" s="196" t="s">
        <v>122</v>
      </c>
      <c r="BK118" s="198">
        <f>SUM(BK119:BK130)</f>
        <v>0</v>
      </c>
    </row>
    <row r="119" spans="1:65" s="2" customFormat="1" ht="33" customHeight="1">
      <c r="A119" s="32"/>
      <c r="B119" s="33"/>
      <c r="C119" s="201" t="s">
        <v>85</v>
      </c>
      <c r="D119" s="201" t="s">
        <v>125</v>
      </c>
      <c r="E119" s="202" t="s">
        <v>312</v>
      </c>
      <c r="F119" s="203" t="s">
        <v>313</v>
      </c>
      <c r="G119" s="204" t="s">
        <v>314</v>
      </c>
      <c r="H119" s="243">
        <v>1.2999999999999999E-2</v>
      </c>
      <c r="I119" s="206"/>
      <c r="J119" s="207">
        <f>ROUND(I119*H119,2)</f>
        <v>0</v>
      </c>
      <c r="K119" s="203" t="s">
        <v>129</v>
      </c>
      <c r="L119" s="37"/>
      <c r="M119" s="208" t="s">
        <v>1</v>
      </c>
      <c r="N119" s="209" t="s">
        <v>42</v>
      </c>
      <c r="O119" s="69"/>
      <c r="P119" s="210">
        <f>O119*H119</f>
        <v>0</v>
      </c>
      <c r="Q119" s="210">
        <v>0</v>
      </c>
      <c r="R119" s="210">
        <f>Q119*H119</f>
        <v>0</v>
      </c>
      <c r="S119" s="210">
        <v>0</v>
      </c>
      <c r="T119" s="211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212" t="s">
        <v>130</v>
      </c>
      <c r="AT119" s="212" t="s">
        <v>125</v>
      </c>
      <c r="AU119" s="212" t="s">
        <v>85</v>
      </c>
      <c r="AY119" s="15" t="s">
        <v>122</v>
      </c>
      <c r="BE119" s="213">
        <f>IF(N119="základní",J119,0)</f>
        <v>0</v>
      </c>
      <c r="BF119" s="213">
        <f>IF(N119="snížená",J119,0)</f>
        <v>0</v>
      </c>
      <c r="BG119" s="213">
        <f>IF(N119="zákl. přenesená",J119,0)</f>
        <v>0</v>
      </c>
      <c r="BH119" s="213">
        <f>IF(N119="sníž. přenesená",J119,0)</f>
        <v>0</v>
      </c>
      <c r="BI119" s="213">
        <f>IF(N119="nulová",J119,0)</f>
        <v>0</v>
      </c>
      <c r="BJ119" s="15" t="s">
        <v>85</v>
      </c>
      <c r="BK119" s="213">
        <f>ROUND(I119*H119,2)</f>
        <v>0</v>
      </c>
      <c r="BL119" s="15" t="s">
        <v>130</v>
      </c>
      <c r="BM119" s="212" t="s">
        <v>315</v>
      </c>
    </row>
    <row r="120" spans="1:65" s="2" customFormat="1" ht="19.5">
      <c r="A120" s="32"/>
      <c r="B120" s="33"/>
      <c r="C120" s="34"/>
      <c r="D120" s="214" t="s">
        <v>132</v>
      </c>
      <c r="E120" s="34"/>
      <c r="F120" s="215" t="s">
        <v>313</v>
      </c>
      <c r="G120" s="34"/>
      <c r="H120" s="34"/>
      <c r="I120" s="113"/>
      <c r="J120" s="34"/>
      <c r="K120" s="34"/>
      <c r="L120" s="37"/>
      <c r="M120" s="216"/>
      <c r="N120" s="217"/>
      <c r="O120" s="69"/>
      <c r="P120" s="69"/>
      <c r="Q120" s="69"/>
      <c r="R120" s="69"/>
      <c r="S120" s="69"/>
      <c r="T120" s="70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5" t="s">
        <v>132</v>
      </c>
      <c r="AU120" s="15" t="s">
        <v>85</v>
      </c>
    </row>
    <row r="121" spans="1:65" s="2" customFormat="1" ht="21.75" customHeight="1">
      <c r="A121" s="32"/>
      <c r="B121" s="33"/>
      <c r="C121" s="201" t="s">
        <v>87</v>
      </c>
      <c r="D121" s="201" t="s">
        <v>125</v>
      </c>
      <c r="E121" s="202" t="s">
        <v>316</v>
      </c>
      <c r="F121" s="203" t="s">
        <v>317</v>
      </c>
      <c r="G121" s="204" t="s">
        <v>318</v>
      </c>
      <c r="H121" s="205">
        <v>120</v>
      </c>
      <c r="I121" s="206"/>
      <c r="J121" s="207">
        <f>ROUND(I121*H121,2)</f>
        <v>0</v>
      </c>
      <c r="K121" s="203" t="s">
        <v>129</v>
      </c>
      <c r="L121" s="37"/>
      <c r="M121" s="208" t="s">
        <v>1</v>
      </c>
      <c r="N121" s="209" t="s">
        <v>42</v>
      </c>
      <c r="O121" s="69"/>
      <c r="P121" s="210">
        <f>O121*H121</f>
        <v>0</v>
      </c>
      <c r="Q121" s="210">
        <v>0</v>
      </c>
      <c r="R121" s="210">
        <f>Q121*H121</f>
        <v>0</v>
      </c>
      <c r="S121" s="210">
        <v>0</v>
      </c>
      <c r="T121" s="211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212" t="s">
        <v>130</v>
      </c>
      <c r="AT121" s="212" t="s">
        <v>125</v>
      </c>
      <c r="AU121" s="212" t="s">
        <v>85</v>
      </c>
      <c r="AY121" s="15" t="s">
        <v>122</v>
      </c>
      <c r="BE121" s="213">
        <f>IF(N121="základní",J121,0)</f>
        <v>0</v>
      </c>
      <c r="BF121" s="213">
        <f>IF(N121="snížená",J121,0)</f>
        <v>0</v>
      </c>
      <c r="BG121" s="213">
        <f>IF(N121="zákl. přenesená",J121,0)</f>
        <v>0</v>
      </c>
      <c r="BH121" s="213">
        <f>IF(N121="sníž. přenesená",J121,0)</f>
        <v>0</v>
      </c>
      <c r="BI121" s="213">
        <f>IF(N121="nulová",J121,0)</f>
        <v>0</v>
      </c>
      <c r="BJ121" s="15" t="s">
        <v>85</v>
      </c>
      <c r="BK121" s="213">
        <f>ROUND(I121*H121,2)</f>
        <v>0</v>
      </c>
      <c r="BL121" s="15" t="s">
        <v>130</v>
      </c>
      <c r="BM121" s="212" t="s">
        <v>319</v>
      </c>
    </row>
    <row r="122" spans="1:65" s="2" customFormat="1">
      <c r="A122" s="32"/>
      <c r="B122" s="33"/>
      <c r="C122" s="34"/>
      <c r="D122" s="214" t="s">
        <v>132</v>
      </c>
      <c r="E122" s="34"/>
      <c r="F122" s="215" t="s">
        <v>317</v>
      </c>
      <c r="G122" s="34"/>
      <c r="H122" s="34"/>
      <c r="I122" s="113"/>
      <c r="J122" s="34"/>
      <c r="K122" s="34"/>
      <c r="L122" s="37"/>
      <c r="M122" s="216"/>
      <c r="N122" s="217"/>
      <c r="O122" s="69"/>
      <c r="P122" s="69"/>
      <c r="Q122" s="69"/>
      <c r="R122" s="69"/>
      <c r="S122" s="69"/>
      <c r="T122" s="70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5" t="s">
        <v>132</v>
      </c>
      <c r="AU122" s="15" t="s">
        <v>85</v>
      </c>
    </row>
    <row r="123" spans="1:65" s="2" customFormat="1" ht="21.75" customHeight="1">
      <c r="A123" s="32"/>
      <c r="B123" s="33"/>
      <c r="C123" s="201" t="s">
        <v>142</v>
      </c>
      <c r="D123" s="201" t="s">
        <v>125</v>
      </c>
      <c r="E123" s="202" t="s">
        <v>320</v>
      </c>
      <c r="F123" s="203" t="s">
        <v>321</v>
      </c>
      <c r="G123" s="204" t="s">
        <v>314</v>
      </c>
      <c r="H123" s="243">
        <v>0.05</v>
      </c>
      <c r="I123" s="206"/>
      <c r="J123" s="207">
        <f>ROUND(I123*H123,2)</f>
        <v>0</v>
      </c>
      <c r="K123" s="203" t="s">
        <v>129</v>
      </c>
      <c r="L123" s="37"/>
      <c r="M123" s="208" t="s">
        <v>1</v>
      </c>
      <c r="N123" s="209" t="s">
        <v>42</v>
      </c>
      <c r="O123" s="69"/>
      <c r="P123" s="210">
        <f>O123*H123</f>
        <v>0</v>
      </c>
      <c r="Q123" s="210">
        <v>0</v>
      </c>
      <c r="R123" s="210">
        <f>Q123*H123</f>
        <v>0</v>
      </c>
      <c r="S123" s="210">
        <v>0</v>
      </c>
      <c r="T123" s="211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212" t="s">
        <v>130</v>
      </c>
      <c r="AT123" s="212" t="s">
        <v>125</v>
      </c>
      <c r="AU123" s="212" t="s">
        <v>85</v>
      </c>
      <c r="AY123" s="15" t="s">
        <v>122</v>
      </c>
      <c r="BE123" s="213">
        <f>IF(N123="základní",J123,0)</f>
        <v>0</v>
      </c>
      <c r="BF123" s="213">
        <f>IF(N123="snížená",J123,0)</f>
        <v>0</v>
      </c>
      <c r="BG123" s="213">
        <f>IF(N123="zákl. přenesená",J123,0)</f>
        <v>0</v>
      </c>
      <c r="BH123" s="213">
        <f>IF(N123="sníž. přenesená",J123,0)</f>
        <v>0</v>
      </c>
      <c r="BI123" s="213">
        <f>IF(N123="nulová",J123,0)</f>
        <v>0</v>
      </c>
      <c r="BJ123" s="15" t="s">
        <v>85</v>
      </c>
      <c r="BK123" s="213">
        <f>ROUND(I123*H123,2)</f>
        <v>0</v>
      </c>
      <c r="BL123" s="15" t="s">
        <v>130</v>
      </c>
      <c r="BM123" s="212" t="s">
        <v>322</v>
      </c>
    </row>
    <row r="124" spans="1:65" s="2" customFormat="1" ht="19.5">
      <c r="A124" s="32"/>
      <c r="B124" s="33"/>
      <c r="C124" s="34"/>
      <c r="D124" s="214" t="s">
        <v>132</v>
      </c>
      <c r="E124" s="34"/>
      <c r="F124" s="215" t="s">
        <v>321</v>
      </c>
      <c r="G124" s="34"/>
      <c r="H124" s="34"/>
      <c r="I124" s="113"/>
      <c r="J124" s="34"/>
      <c r="K124" s="34"/>
      <c r="L124" s="37"/>
      <c r="M124" s="216"/>
      <c r="N124" s="217"/>
      <c r="O124" s="69"/>
      <c r="P124" s="69"/>
      <c r="Q124" s="69"/>
      <c r="R124" s="69"/>
      <c r="S124" s="69"/>
      <c r="T124" s="70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5" t="s">
        <v>132</v>
      </c>
      <c r="AU124" s="15" t="s">
        <v>85</v>
      </c>
    </row>
    <row r="125" spans="1:65" s="2" customFormat="1" ht="58.5">
      <c r="A125" s="32"/>
      <c r="B125" s="33"/>
      <c r="C125" s="34"/>
      <c r="D125" s="214" t="s">
        <v>134</v>
      </c>
      <c r="E125" s="34"/>
      <c r="F125" s="218" t="s">
        <v>323</v>
      </c>
      <c r="G125" s="34"/>
      <c r="H125" s="34"/>
      <c r="I125" s="113"/>
      <c r="J125" s="34"/>
      <c r="K125" s="34"/>
      <c r="L125" s="37"/>
      <c r="M125" s="216"/>
      <c r="N125" s="217"/>
      <c r="O125" s="69"/>
      <c r="P125" s="69"/>
      <c r="Q125" s="69"/>
      <c r="R125" s="69"/>
      <c r="S125" s="69"/>
      <c r="T125" s="70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5" t="s">
        <v>134</v>
      </c>
      <c r="AU125" s="15" t="s">
        <v>85</v>
      </c>
    </row>
    <row r="126" spans="1:65" s="2" customFormat="1" ht="21.75" customHeight="1">
      <c r="A126" s="32"/>
      <c r="B126" s="33"/>
      <c r="C126" s="201" t="s">
        <v>130</v>
      </c>
      <c r="D126" s="201" t="s">
        <v>125</v>
      </c>
      <c r="E126" s="202" t="s">
        <v>324</v>
      </c>
      <c r="F126" s="203" t="s">
        <v>325</v>
      </c>
      <c r="G126" s="204" t="s">
        <v>138</v>
      </c>
      <c r="H126" s="205">
        <v>4740</v>
      </c>
      <c r="I126" s="206"/>
      <c r="J126" s="207">
        <f>ROUND(I126*H126,2)</f>
        <v>0</v>
      </c>
      <c r="K126" s="203" t="s">
        <v>129</v>
      </c>
      <c r="L126" s="37"/>
      <c r="M126" s="208" t="s">
        <v>1</v>
      </c>
      <c r="N126" s="209" t="s">
        <v>42</v>
      </c>
      <c r="O126" s="69"/>
      <c r="P126" s="210">
        <f>O126*H126</f>
        <v>0</v>
      </c>
      <c r="Q126" s="210">
        <v>0</v>
      </c>
      <c r="R126" s="210">
        <f>Q126*H126</f>
        <v>0</v>
      </c>
      <c r="S126" s="210">
        <v>0</v>
      </c>
      <c r="T126" s="211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212" t="s">
        <v>130</v>
      </c>
      <c r="AT126" s="212" t="s">
        <v>125</v>
      </c>
      <c r="AU126" s="212" t="s">
        <v>85</v>
      </c>
      <c r="AY126" s="15" t="s">
        <v>122</v>
      </c>
      <c r="BE126" s="213">
        <f>IF(N126="základní",J126,0)</f>
        <v>0</v>
      </c>
      <c r="BF126" s="213">
        <f>IF(N126="snížená",J126,0)</f>
        <v>0</v>
      </c>
      <c r="BG126" s="213">
        <f>IF(N126="zákl. přenesená",J126,0)</f>
        <v>0</v>
      </c>
      <c r="BH126" s="213">
        <f>IF(N126="sníž. přenesená",J126,0)</f>
        <v>0</v>
      </c>
      <c r="BI126" s="213">
        <f>IF(N126="nulová",J126,0)</f>
        <v>0</v>
      </c>
      <c r="BJ126" s="15" t="s">
        <v>85</v>
      </c>
      <c r="BK126" s="213">
        <f>ROUND(I126*H126,2)</f>
        <v>0</v>
      </c>
      <c r="BL126" s="15" t="s">
        <v>130</v>
      </c>
      <c r="BM126" s="212" t="s">
        <v>326</v>
      </c>
    </row>
    <row r="127" spans="1:65" s="2" customFormat="1" ht="29.25">
      <c r="A127" s="32"/>
      <c r="B127" s="33"/>
      <c r="C127" s="34"/>
      <c r="D127" s="214" t="s">
        <v>132</v>
      </c>
      <c r="E127" s="34"/>
      <c r="F127" s="215" t="s">
        <v>327</v>
      </c>
      <c r="G127" s="34"/>
      <c r="H127" s="34"/>
      <c r="I127" s="113"/>
      <c r="J127" s="34"/>
      <c r="K127" s="34"/>
      <c r="L127" s="37"/>
      <c r="M127" s="216"/>
      <c r="N127" s="217"/>
      <c r="O127" s="69"/>
      <c r="P127" s="69"/>
      <c r="Q127" s="69"/>
      <c r="R127" s="69"/>
      <c r="S127" s="69"/>
      <c r="T127" s="70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5" t="s">
        <v>132</v>
      </c>
      <c r="AU127" s="15" t="s">
        <v>85</v>
      </c>
    </row>
    <row r="128" spans="1:65" s="13" customFormat="1">
      <c r="B128" s="219"/>
      <c r="C128" s="220"/>
      <c r="D128" s="214" t="s">
        <v>147</v>
      </c>
      <c r="E128" s="221" t="s">
        <v>1</v>
      </c>
      <c r="F128" s="222" t="s">
        <v>328</v>
      </c>
      <c r="G128" s="220"/>
      <c r="H128" s="223">
        <v>4740</v>
      </c>
      <c r="I128" s="224"/>
      <c r="J128" s="220"/>
      <c r="K128" s="220"/>
      <c r="L128" s="225"/>
      <c r="M128" s="226"/>
      <c r="N128" s="227"/>
      <c r="O128" s="227"/>
      <c r="P128" s="227"/>
      <c r="Q128" s="227"/>
      <c r="R128" s="227"/>
      <c r="S128" s="227"/>
      <c r="T128" s="228"/>
      <c r="AT128" s="229" t="s">
        <v>147</v>
      </c>
      <c r="AU128" s="229" t="s">
        <v>85</v>
      </c>
      <c r="AV128" s="13" t="s">
        <v>87</v>
      </c>
      <c r="AW128" s="13" t="s">
        <v>34</v>
      </c>
      <c r="AX128" s="13" t="s">
        <v>85</v>
      </c>
      <c r="AY128" s="229" t="s">
        <v>122</v>
      </c>
    </row>
    <row r="129" spans="1:65" s="2" customFormat="1" ht="21.75" customHeight="1">
      <c r="A129" s="32"/>
      <c r="B129" s="33"/>
      <c r="C129" s="201" t="s">
        <v>123</v>
      </c>
      <c r="D129" s="201" t="s">
        <v>125</v>
      </c>
      <c r="E129" s="202" t="s">
        <v>329</v>
      </c>
      <c r="F129" s="203" t="s">
        <v>330</v>
      </c>
      <c r="G129" s="204" t="s">
        <v>331</v>
      </c>
      <c r="H129" s="205">
        <v>1</v>
      </c>
      <c r="I129" s="206"/>
      <c r="J129" s="207">
        <f>ROUND(I129*H129,2)</f>
        <v>0</v>
      </c>
      <c r="K129" s="203" t="s">
        <v>129</v>
      </c>
      <c r="L129" s="37"/>
      <c r="M129" s="208" t="s">
        <v>1</v>
      </c>
      <c r="N129" s="209" t="s">
        <v>42</v>
      </c>
      <c r="O129" s="69"/>
      <c r="P129" s="210">
        <f>O129*H129</f>
        <v>0</v>
      </c>
      <c r="Q129" s="210">
        <v>0</v>
      </c>
      <c r="R129" s="210">
        <f>Q129*H129</f>
        <v>0</v>
      </c>
      <c r="S129" s="210">
        <v>0</v>
      </c>
      <c r="T129" s="211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212" t="s">
        <v>130</v>
      </c>
      <c r="AT129" s="212" t="s">
        <v>125</v>
      </c>
      <c r="AU129" s="212" t="s">
        <v>85</v>
      </c>
      <c r="AY129" s="15" t="s">
        <v>122</v>
      </c>
      <c r="BE129" s="213">
        <f>IF(N129="základní",J129,0)</f>
        <v>0</v>
      </c>
      <c r="BF129" s="213">
        <f>IF(N129="snížená",J129,0)</f>
        <v>0</v>
      </c>
      <c r="BG129" s="213">
        <f>IF(N129="zákl. přenesená",J129,0)</f>
        <v>0</v>
      </c>
      <c r="BH129" s="213">
        <f>IF(N129="sníž. přenesená",J129,0)</f>
        <v>0</v>
      </c>
      <c r="BI129" s="213">
        <f>IF(N129="nulová",J129,0)</f>
        <v>0</v>
      </c>
      <c r="BJ129" s="15" t="s">
        <v>85</v>
      </c>
      <c r="BK129" s="213">
        <f>ROUND(I129*H129,2)</f>
        <v>0</v>
      </c>
      <c r="BL129" s="15" t="s">
        <v>130</v>
      </c>
      <c r="BM129" s="212" t="s">
        <v>332</v>
      </c>
    </row>
    <row r="130" spans="1:65" s="2" customFormat="1">
      <c r="A130" s="32"/>
      <c r="B130" s="33"/>
      <c r="C130" s="34"/>
      <c r="D130" s="214" t="s">
        <v>132</v>
      </c>
      <c r="E130" s="34"/>
      <c r="F130" s="215" t="s">
        <v>330</v>
      </c>
      <c r="G130" s="34"/>
      <c r="H130" s="34"/>
      <c r="I130" s="113"/>
      <c r="J130" s="34"/>
      <c r="K130" s="34"/>
      <c r="L130" s="37"/>
      <c r="M130" s="244"/>
      <c r="N130" s="245"/>
      <c r="O130" s="246"/>
      <c r="P130" s="246"/>
      <c r="Q130" s="246"/>
      <c r="R130" s="246"/>
      <c r="S130" s="246"/>
      <c r="T130" s="247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5" t="s">
        <v>132</v>
      </c>
      <c r="AU130" s="15" t="s">
        <v>85</v>
      </c>
    </row>
    <row r="131" spans="1:65" s="2" customFormat="1" ht="6.95" customHeight="1">
      <c r="A131" s="32"/>
      <c r="B131" s="52"/>
      <c r="C131" s="53"/>
      <c r="D131" s="53"/>
      <c r="E131" s="53"/>
      <c r="F131" s="53"/>
      <c r="G131" s="53"/>
      <c r="H131" s="53"/>
      <c r="I131" s="150"/>
      <c r="J131" s="53"/>
      <c r="K131" s="53"/>
      <c r="L131" s="37"/>
      <c r="M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</sheetData>
  <sheetProtection algorithmName="SHA-512" hashValue="DTxm0FP+rHEfvPDrUP8ey3jiYbtevMxNTo9cJZROw0KCWEG47pYfrvd7eQSzBUF+Jmco/54IU3wjwOEGyFSrqQ==" saltValue="eYL2ISA/1QHhk3vWaLsH2f+3sT2dGhi7jgxk37+x/dGo9BCbSm5zhe5VGYkCx/9LVtFBHRO0NbJvPf4Fj4hRNA==" spinCount="100000" sheet="1" objects="1" scenarios="1" formatColumns="0" formatRows="0" autoFilter="0"/>
  <autoFilter ref="C116:K130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SO 01 - Hranice - Polom T...</vt:lpstr>
      <vt:lpstr>SO 02 - Hranice - Polom T...</vt:lpstr>
      <vt:lpstr>SO 03 - Hranice - Polom T...</vt:lpstr>
      <vt:lpstr>VON - Výměna kolejnic v ú...</vt:lpstr>
      <vt:lpstr>'Rekapitulace stavby'!Názvy_tisku</vt:lpstr>
      <vt:lpstr>'SO 01 - Hranice - Polom T...'!Názvy_tisku</vt:lpstr>
      <vt:lpstr>'SO 02 - Hranice - Polom T...'!Názvy_tisku</vt:lpstr>
      <vt:lpstr>'SO 03 - Hranice - Polom T...'!Názvy_tisku</vt:lpstr>
      <vt:lpstr>'VON - Výměna kolejnic v ú...'!Názvy_tisku</vt:lpstr>
      <vt:lpstr>'Rekapitulace stavby'!Oblast_tisku</vt:lpstr>
      <vt:lpstr>'SO 01 - Hranice - Polom T...'!Oblast_tisku</vt:lpstr>
      <vt:lpstr>'SO 02 - Hranice - Polom T...'!Oblast_tisku</vt:lpstr>
      <vt:lpstr>'SO 03 - Hranice - Polom T...'!Oblast_tisku</vt:lpstr>
      <vt:lpstr>'VON - Výměna kolejnic v ú...'!Oblast_tisku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Žitník Radovan</dc:creator>
  <cp:lastModifiedBy>Žitník Radovan</cp:lastModifiedBy>
  <dcterms:created xsi:type="dcterms:W3CDTF">2020-07-08T06:32:09Z</dcterms:created>
  <dcterms:modified xsi:type="dcterms:W3CDTF">2020-07-08T11:57:07Z</dcterms:modified>
</cp:coreProperties>
</file>